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2.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3.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omments4.xml" ContentType="application/vnd.openxmlformats-officedocument.spreadsheetml.comments+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omments5.xml" ContentType="application/vnd.openxmlformats-officedocument.spreadsheetml.comments+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EsteLivro" autoCompressPictures="0" defaultThemeVersion="124226"/>
  <mc:AlternateContent xmlns:mc="http://schemas.openxmlformats.org/markup-compatibility/2006">
    <mc:Choice Requires="x15">
      <x15ac:absPath xmlns:x15ac="http://schemas.microsoft.com/office/spreadsheetml/2010/11/ac" url="\\dgpc-fsps\IMCDM\DivMuseografia\MMP\2024\ACESSIBILIDADE 24\MATRIZ ATUALIZADA\"/>
    </mc:Choice>
  </mc:AlternateContent>
  <xr:revisionPtr revIDLastSave="0" documentId="13_ncr:1_{3F79D0D5-4CFB-4D8B-A2B2-61A061B313CC}" xr6:coauthVersionLast="47" xr6:coauthVersionMax="47" xr10:uidLastSave="{00000000-0000-0000-0000-000000000000}"/>
  <workbookProtection workbookAlgorithmName="SHA-512" workbookHashValue="DzFMSvHeBuaStFPOO4M7svtrAYzGJjYsLIyXrwwGFmTUIS4lxiYKHbu+Vj5GbNszNlnx2dTXuudTDMfWAXDSmg==" workbookSaltValue="Wf7KwfzhXJzYKACMbDMoyg==" workbookSpinCount="100000" lockStructure="1"/>
  <bookViews>
    <workbookView xWindow="-120" yWindow="-120" windowWidth="29040" windowHeight="15840" xr2:uid="{00000000-000D-0000-FFFF-FFFF00000000}"/>
  </bookViews>
  <sheets>
    <sheet name="0. INSTRUÇÕES " sheetId="101" r:id="rId1"/>
    <sheet name="0.01 GLOSSÁRIO" sheetId="103" r:id="rId2"/>
    <sheet name="0.02  IDENTIFICAÇÃO" sheetId="104" r:id="rId3"/>
    <sheet name="1.EDIFÍCIO 1.1. Acesso exterior" sheetId="105" r:id="rId4"/>
    <sheet name="1. EDIFÍCIO 1.2. Entrada" sheetId="106" r:id="rId5"/>
    <sheet name="1. EDIFÍCIO 1.3. Percurso" sheetId="108" r:id="rId6"/>
    <sheet name="1. EDIFÍCIO 1.4. Loja" sheetId="48" r:id="rId7"/>
    <sheet name="1. EDIFÍCIO 1.5. Auditório" sheetId="49" r:id="rId8"/>
    <sheet name="1. EDIFÍCIO 1.6. Jardim" sheetId="50" r:id="rId9"/>
    <sheet name="1. EDIFÍCIO 1.7. Cafetaria" sheetId="83" r:id="rId10"/>
    <sheet name="1. EDIFÍCIO 1.8. Biblioteca" sheetId="84" r:id="rId11"/>
    <sheet name="1. EDIFÍCIO 1.9. Sanitários" sheetId="87" r:id="rId12"/>
    <sheet name="1. EDIFÍCIO 1.10. SERVIÇOS" sheetId="120" r:id="rId13"/>
    <sheet name="2. LOCALIZAÇÃO" sheetId="112" r:id="rId14"/>
    <sheet name="3.1 EXPOSIÇÃO  1" sheetId="110" r:id="rId15"/>
    <sheet name="3.2 EXPOSIÇÃO 2" sheetId="111" r:id="rId16"/>
    <sheet name="4  COMUNICAÇÃO" sheetId="113" r:id="rId17"/>
    <sheet name="5  SEGURANÇA" sheetId="114" r:id="rId18"/>
    <sheet name="6  CONSULTORIA" sheetId="115" r:id="rId19"/>
    <sheet name="7  FORMAÇÃO" sheetId="116" r:id="rId20"/>
    <sheet name="8  EMPREGO" sheetId="118" r:id="rId21"/>
    <sheet name="9. AVALIAÇÃO" sheetId="117" r:id="rId22"/>
    <sheet name="10. GESTÃO" sheetId="96" r:id="rId23"/>
    <sheet name="0.1 RESUMO" sheetId="1" r:id="rId24"/>
    <sheet name="0.2 GRÁFICO RESULTADOS " sheetId="119" r:id="rId25"/>
    <sheet name="0.3 GRÁFICO EDIFÍCIO" sheetId="109" r:id="rId26"/>
    <sheet name="0.4 SUGESTÕES" sheetId="100" r:id="rId27"/>
    <sheet name="0.5 NOTAS" sheetId="98" r:id="rId28"/>
  </sheets>
  <externalReferences>
    <externalReference r:id="rId29"/>
    <externalReference r:id="rId30"/>
    <externalReference r:id="rId31"/>
    <externalReference r:id="rId32"/>
    <externalReference r:id="rId33"/>
  </externalReferences>
  <definedNames>
    <definedName name="_ftn1" localSheetId="12">'1. EDIFÍCIO 1.10. SERVIÇOS'!#REF!</definedName>
    <definedName name="_ftn1" localSheetId="4">'1. EDIFÍCIO 1.2. Entrada'!$A$24</definedName>
    <definedName name="_ftn1" localSheetId="5">'1. EDIFÍCIO 1.3. Percurso'!#REF!</definedName>
    <definedName name="_ftn1" localSheetId="6">'1. EDIFÍCIO 1.4. Loja'!#REF!</definedName>
    <definedName name="_ftn1" localSheetId="7">'1. EDIFÍCIO 1.5. Auditório'!$A$21</definedName>
    <definedName name="_ftn1" localSheetId="11">'1. EDIFÍCIO 1.9. Sanitários'!#REF!</definedName>
    <definedName name="_ftn2" localSheetId="12">'1. EDIFÍCIO 1.10. SERVIÇOS'!#REF!</definedName>
    <definedName name="_ftn2" localSheetId="4">'1. EDIFÍCIO 1.2. Entrada'!#REF!</definedName>
    <definedName name="_ftn2" localSheetId="5">'1. EDIFÍCIO 1.3. Percurso'!#REF!</definedName>
    <definedName name="_ftn2" localSheetId="6">'1. EDIFÍCIO 1.4. Loja'!#REF!</definedName>
    <definedName name="_ftn2" localSheetId="7">'1. EDIFÍCIO 1.5. Auditório'!#REF!</definedName>
    <definedName name="_ftn2" localSheetId="11">'1. EDIFÍCIO 1.9. Sanitários'!#REF!</definedName>
    <definedName name="_ftnref1" localSheetId="12">'1. EDIFÍCIO 1.10. SERVIÇOS'!#REF!</definedName>
    <definedName name="_ftnref1" localSheetId="4">'1. EDIFÍCIO 1.2. Entrada'!#REF!</definedName>
    <definedName name="_ftnref1" localSheetId="5">'1. EDIFÍCIO 1.3. Percurso'!#REF!</definedName>
    <definedName name="_ftnref1" localSheetId="6">'1. EDIFÍCIO 1.4. Loja'!#REF!</definedName>
    <definedName name="_ftnref1" localSheetId="7">'1. EDIFÍCIO 1.5. Auditório'!#REF!</definedName>
    <definedName name="_ftnref1" localSheetId="11">'1. EDIFÍCIO 1.9. Sanitários'!#REF!</definedName>
    <definedName name="_ftnref2" localSheetId="12">'1. EDIFÍCIO 1.10. SERVIÇOS'!#REF!</definedName>
    <definedName name="_ftnref2" localSheetId="4">'1. EDIFÍCIO 1.2. Entrada'!#REF!</definedName>
    <definedName name="_ftnref2" localSheetId="5">'1. EDIFÍCIO 1.3. Percurso'!#REF!</definedName>
    <definedName name="_ftnref2" localSheetId="6">'1. EDIFÍCIO 1.4. Loja'!#REF!</definedName>
    <definedName name="_ftnref2" localSheetId="7">'1. EDIFÍCIO 1.5. Auditório'!#REF!</definedName>
    <definedName name="_ftnref2" localSheetId="11">'1. EDIFÍCIO 1.9. Sanitários'!#REF!</definedName>
    <definedName name="_xlnm.Print_Area" localSheetId="0">'0. INSTRUÇÕES '!$A$1:$B$107</definedName>
    <definedName name="_xlnm.Print_Area" localSheetId="1">'0.01 GLOSSÁRIO'!$A$1:$A$127</definedName>
    <definedName name="_xlnm.Print_Area" localSheetId="2">'0.02  IDENTIFICAÇÃO'!$A$1:$Z$28</definedName>
    <definedName name="_xlnm.Print_Area" localSheetId="23">'0.1 RESUMO'!$A$1:$J$110</definedName>
    <definedName name="_xlnm.Print_Area" localSheetId="26">'0.4 SUGESTÕES'!$A$1:$K$96</definedName>
    <definedName name="_xlnm.Print_Area" localSheetId="12">'1. EDIFÍCIO 1.10. SERVIÇOS'!$A$1:$F$99</definedName>
    <definedName name="_xlnm.Print_Area" localSheetId="4">'1. EDIFÍCIO 1.2. Entrada'!$A$1:$F$78</definedName>
    <definedName name="_xlnm.Print_Area" localSheetId="5">'1. EDIFÍCIO 1.3. Percurso'!$A$1:$F$79</definedName>
    <definedName name="_xlnm.Print_Area" localSheetId="6">'1. EDIFÍCIO 1.4. Loja'!$A$1:$F$39</definedName>
    <definedName name="_xlnm.Print_Area" localSheetId="7">'1. EDIFÍCIO 1.5. Auditório'!$A$1:$F$47</definedName>
    <definedName name="_xlnm.Print_Area" localSheetId="8">'1. EDIFÍCIO 1.6. Jardim'!$A$1:$F$63</definedName>
    <definedName name="_xlnm.Print_Area" localSheetId="9">'1. EDIFÍCIO 1.7. Cafetaria'!$A$1:$F$28</definedName>
    <definedName name="_xlnm.Print_Area" localSheetId="10">'1. EDIFÍCIO 1.8. Biblioteca'!$A$1:$F$43</definedName>
    <definedName name="_xlnm.Print_Area" localSheetId="11">'1. EDIFÍCIO 1.9. Sanitários'!$A$1:$F$30</definedName>
    <definedName name="_xlnm.Print_Area" localSheetId="3">'1.EDIFÍCIO 1.1. Acesso exterior'!$A$1:$F$48</definedName>
    <definedName name="_xlnm.Print_Area" localSheetId="22">'10. GESTÃO'!$A$1:$F$44</definedName>
    <definedName name="_xlnm.Print_Area" localSheetId="13">'2. LOCALIZAÇÃO'!$A$1:$F$36</definedName>
    <definedName name="_xlnm.Print_Area" localSheetId="14">'3.1 EXPOSIÇÃO  1'!$A$1:$F$132</definedName>
    <definedName name="_xlnm.Print_Area" localSheetId="15">'3.2 EXPOSIÇÃO 2'!$A$1:$F$132</definedName>
    <definedName name="_xlnm.Print_Area" localSheetId="17">'5  SEGURANÇA'!$A$1:$F$23</definedName>
    <definedName name="_xlnm.Print_Area" localSheetId="18">'6  CONSULTORIA'!$A$1:$F$23</definedName>
    <definedName name="_xlnm.Print_Area" localSheetId="19">'7  FORMAÇÃO'!$A$1:$F$35</definedName>
    <definedName name="_xlnm.Print_Area" localSheetId="20">'8  EMPREGO'!$A$1:$F$18</definedName>
    <definedName name="_xlnm.Print_Area" localSheetId="21">'9. AVALIAÇÃO'!$A$1:$F$48</definedName>
    <definedName name="caes" localSheetId="0">'[1]1. EDIFÍCIO 1.2.Entrada'!#REF!</definedName>
    <definedName name="caes" localSheetId="1">'[2]1. EDIFÍCIO 1.2.Entrada'!#REF!</definedName>
    <definedName name="caes" localSheetId="2">'[2]1. EDIFÍCIO 1.2.Entrada'!#REF!</definedName>
    <definedName name="caes" localSheetId="26">#REF!</definedName>
    <definedName name="caes" localSheetId="12">'1. EDIFÍCIO 1.10. SERVIÇOS'!#REF!</definedName>
    <definedName name="caes" localSheetId="4">'1. EDIFÍCIO 1.2. Entrada'!#REF!</definedName>
    <definedName name="caes" localSheetId="5">'1. EDIFÍCIO 1.3. Percurso'!#REF!</definedName>
    <definedName name="caes" localSheetId="6">'1. EDIFÍCIO 1.4. Loja'!#REF!</definedName>
    <definedName name="caes" localSheetId="7">'1. EDIFÍCIO 1.5. Auditório'!#REF!</definedName>
    <definedName name="caes" localSheetId="9">#REF!</definedName>
    <definedName name="caes" localSheetId="10">#REF!</definedName>
    <definedName name="caes" localSheetId="11">'1. EDIFÍCIO 1.9. Sanitários'!#REF!</definedName>
    <definedName name="caes" localSheetId="3">'[3]1. EDIFÍCIO 1.2.Entrada'!#REF!</definedName>
    <definedName name="caes" localSheetId="22">#REF!</definedName>
    <definedName name="caes" localSheetId="13">'[4]1. EDIFÍCIO 1.2.Entrada'!#REF!</definedName>
    <definedName name="caes" localSheetId="14">'[4]1. EDIFÍCIO 1.2.Entrada'!#REF!</definedName>
    <definedName name="caes" localSheetId="15">'[4]1. EDIFÍCIO 1.2.Entrada'!#REF!</definedName>
    <definedName name="caes" localSheetId="16">'[4]1. EDIFÍCIO 1.2.Entrada'!#REF!</definedName>
    <definedName name="caes" localSheetId="17">'[4]1. EDIFÍCIO 1.2.Entrada'!#REF!</definedName>
    <definedName name="caes" localSheetId="19">'[4]1. EDIFÍCIO 1.2.Entrada'!#REF!</definedName>
    <definedName name="caes" localSheetId="20">'[4]1. EDIFÍCIO 1.2.Entrada'!#REF!</definedName>
    <definedName name="caes" localSheetId="21">'[4]1. EDIFÍCIO 1.2.Entrada'!#REF!</definedName>
    <definedName name="caes">#REF!</definedName>
    <definedName name="DD" localSheetId="0">'[1]1. EDIFÍCIO 1.2.Entrada'!#REF!</definedName>
    <definedName name="DD" localSheetId="1">'[2]1. EDIFÍCIO 1.2.Entrada'!#REF!</definedName>
    <definedName name="DD" localSheetId="2">'[2]1. EDIFÍCIO 1.2.Entrada'!#REF!</definedName>
    <definedName name="DD" localSheetId="26">#REF!</definedName>
    <definedName name="DD" localSheetId="12">'[3]1. EDIFÍCIO 1.2.Entrada'!#REF!</definedName>
    <definedName name="DD" localSheetId="4">'1. EDIFÍCIO 1.2. Entrada'!#REF!</definedName>
    <definedName name="DD" localSheetId="5">'[3]1. EDIFÍCIO 1.2.Entrada'!#REF!</definedName>
    <definedName name="DD" localSheetId="9">#REF!</definedName>
    <definedName name="DD" localSheetId="10">#REF!</definedName>
    <definedName name="DD" localSheetId="11">#REF!</definedName>
    <definedName name="DD" localSheetId="3">'[3]1. EDIFÍCIO 1.2.Entrada'!#REF!</definedName>
    <definedName name="DD" localSheetId="22">#REF!</definedName>
    <definedName name="DD" localSheetId="13">'[4]1. EDIFÍCIO 1.2.Entrada'!#REF!</definedName>
    <definedName name="DD" localSheetId="14">'[4]1. EDIFÍCIO 1.2.Entrada'!#REF!</definedName>
    <definedName name="DD" localSheetId="15">'[4]1. EDIFÍCIO 1.2.Entrada'!#REF!</definedName>
    <definedName name="DD" localSheetId="16">'[4]1. EDIFÍCIO 1.2.Entrada'!#REF!</definedName>
    <definedName name="DD" localSheetId="17">'[4]1. EDIFÍCIO 1.2.Entrada'!#REF!</definedName>
    <definedName name="DD" localSheetId="19">'[4]1. EDIFÍCIO 1.2.Entrada'!#REF!</definedName>
    <definedName name="DD" localSheetId="20">'[4]1. EDIFÍCIO 1.2.Entrada'!#REF!</definedName>
    <definedName name="DD" localSheetId="21">'[4]1. EDIFÍCIO 1.2.Entrada'!#REF!</definedName>
    <definedName name="DD">#REF!</definedName>
    <definedName name="Higlights" localSheetId="12">#REF!</definedName>
    <definedName name="Higlights" localSheetId="14">'3.1 EXPOSIÇÃO  1'!$C$20</definedName>
    <definedName name="Higlights">#REF!</definedName>
    <definedName name="IDENTIFICAÇÃO" localSheetId="12">#REF!</definedName>
    <definedName name="IDENTIFICAÇÃO">#REF!</definedName>
    <definedName name="PREENCHER" localSheetId="0">#REF!</definedName>
    <definedName name="PREENCHER" localSheetId="1">#REF!</definedName>
    <definedName name="PREENCHER" localSheetId="2">#REF!</definedName>
    <definedName name="PREENCHER" localSheetId="26">#REF!</definedName>
    <definedName name="PREENCHER" localSheetId="12">#REF!</definedName>
    <definedName name="PREENCHER" localSheetId="4">#REF!</definedName>
    <definedName name="PREENCHER" localSheetId="5">#REF!</definedName>
    <definedName name="PREENCHER" localSheetId="9">#REF!</definedName>
    <definedName name="PREENCHER" localSheetId="10">#REF!</definedName>
    <definedName name="PREENCHER" localSheetId="11">#REF!</definedName>
    <definedName name="PREENCHER" localSheetId="3">#REF!</definedName>
    <definedName name="PREENCHER" localSheetId="22">#REF!</definedName>
    <definedName name="PREENCHER" localSheetId="13">#REF!</definedName>
    <definedName name="PREENCHER" localSheetId="14">#REF!</definedName>
    <definedName name="PREENCHER" localSheetId="15">#REF!</definedName>
    <definedName name="PREENCHER" localSheetId="16">#REF!</definedName>
    <definedName name="PREENCHER" localSheetId="17">#REF!</definedName>
    <definedName name="PREENCHER" localSheetId="19">#REF!</definedName>
    <definedName name="PREENCHER" localSheetId="20">#REF!</definedName>
    <definedName name="PREENCHER" localSheetId="21">#REF!</definedName>
    <definedName name="PREENCHER">#REF!</definedName>
    <definedName name="_xlnm.Print_Titles" localSheetId="0">'0. INSTRUÇÕES '!$1:$2</definedName>
    <definedName name="_xlnm.Print_Titles" localSheetId="1">'0.01 GLOSSÁRIO'!$1:$2</definedName>
    <definedName name="_xlnm.Print_Titles" localSheetId="2">'0.02  IDENTIFICAÇÃO'!$3:$4</definedName>
    <definedName name="_xlnm.Print_Titles" localSheetId="23">'0.1 RESUMO'!$1:$2</definedName>
    <definedName name="_xlnm.Print_Titles" localSheetId="26">'0.4 SUGESTÕES'!$1:$2</definedName>
    <definedName name="_xlnm.Print_Titles" localSheetId="27">'0.5 NOTAS'!$1:$3</definedName>
    <definedName name="_xlnm.Print_Titles" localSheetId="12">'1. EDIFÍCIO 1.10. SERVIÇOS'!$1:$4</definedName>
    <definedName name="_xlnm.Print_Titles" localSheetId="4">'1. EDIFÍCIO 1.2. Entrada'!$1:$4</definedName>
    <definedName name="_xlnm.Print_Titles" localSheetId="5">'1. EDIFÍCIO 1.3. Percurso'!$1:$4</definedName>
    <definedName name="_xlnm.Print_Titles" localSheetId="6">'1. EDIFÍCIO 1.4. Loja'!$1:$4</definedName>
    <definedName name="_xlnm.Print_Titles" localSheetId="7">'1. EDIFÍCIO 1.5. Auditório'!$1:$4</definedName>
    <definedName name="_xlnm.Print_Titles" localSheetId="8">'1. EDIFÍCIO 1.6. Jardim'!$1:$4</definedName>
    <definedName name="_xlnm.Print_Titles" localSheetId="9">'1. EDIFÍCIO 1.7. Cafetaria'!$1:$4</definedName>
    <definedName name="_xlnm.Print_Titles" localSheetId="10">'1. EDIFÍCIO 1.8. Biblioteca'!$1:$4</definedName>
    <definedName name="_xlnm.Print_Titles" localSheetId="11">'1. EDIFÍCIO 1.9. Sanitários'!$1:$4</definedName>
    <definedName name="_xlnm.Print_Titles" localSheetId="3">'1.EDIFÍCIO 1.1. Acesso exterior'!$1:$4</definedName>
    <definedName name="_xlnm.Print_Titles" localSheetId="22">'10. GESTÃO'!$1:$4</definedName>
    <definedName name="_xlnm.Print_Titles" localSheetId="13">'2. LOCALIZAÇÃO'!$1:$4</definedName>
    <definedName name="_xlnm.Print_Titles" localSheetId="14">'3.1 EXPOSIÇÃO  1'!$1:$4</definedName>
    <definedName name="_xlnm.Print_Titles" localSheetId="15">'3.2 EXPOSIÇÃO 2'!$1:$4</definedName>
    <definedName name="_xlnm.Print_Titles" localSheetId="16">'4  COMUNICAÇÃO'!$1:$5</definedName>
    <definedName name="_xlnm.Print_Titles" localSheetId="19">'7  FORMAÇÃO'!$1:$4</definedName>
    <definedName name="_xlnm.Print_Titles" localSheetId="21">'9. AVALIAÇÃO'!$1:$4</definedName>
    <definedName name="v" localSheetId="0">#REF!</definedName>
    <definedName name="v" localSheetId="1">#REF!</definedName>
    <definedName name="v" localSheetId="2">#REF!</definedName>
    <definedName name="v" localSheetId="26">#REF!</definedName>
    <definedName name="v" localSheetId="12">#REF!</definedName>
    <definedName name="v" localSheetId="4">#REF!</definedName>
    <definedName name="v" localSheetId="5">#REF!</definedName>
    <definedName name="v" localSheetId="11">#REF!</definedName>
    <definedName name="v" localSheetId="3">#REF!</definedName>
    <definedName name="v" localSheetId="22">#REF!</definedName>
    <definedName name="v" localSheetId="13">#REF!</definedName>
    <definedName name="v" localSheetId="14">#REF!</definedName>
    <definedName name="v" localSheetId="15">#REF!</definedName>
    <definedName name="v" localSheetId="16">#REF!</definedName>
    <definedName name="v" localSheetId="17">#REF!</definedName>
    <definedName name="v" localSheetId="19">#REF!</definedName>
    <definedName name="v" localSheetId="20">#REF!</definedName>
    <definedName name="v" localSheetId="21">#REF!</definedName>
    <definedName name="v">#REF!</definedName>
    <definedName name="VA" localSheetId="0">'[1]1. EDIFÍCIO 1.2.Entrada'!#REF!</definedName>
    <definedName name="VA" localSheetId="1">'[2]1. EDIFÍCIO 1.2.Entrada'!#REF!</definedName>
    <definedName name="VA" localSheetId="2">'[2]1. EDIFÍCIO 1.2.Entrada'!#REF!</definedName>
    <definedName name="VA" localSheetId="26">#REF!</definedName>
    <definedName name="VA" localSheetId="12">'[3]1. EDIFÍCIO 1.2.Entrada'!#REF!</definedName>
    <definedName name="VA" localSheetId="4">'1. EDIFÍCIO 1.2. Entrada'!#REF!</definedName>
    <definedName name="VA" localSheetId="5">'[3]1. EDIFÍCIO 1.2.Entrada'!#REF!</definedName>
    <definedName name="VA" localSheetId="3">'[3]1. EDIFÍCIO 1.2.Entrada'!#REF!</definedName>
    <definedName name="VA" localSheetId="22">#REF!</definedName>
    <definedName name="VA" localSheetId="13">'[4]1. EDIFÍCIO 1.2.Entrada'!#REF!</definedName>
    <definedName name="VA" localSheetId="14">'[4]1. EDIFÍCIO 1.2.Entrada'!#REF!</definedName>
    <definedName name="VA" localSheetId="15">'[4]1. EDIFÍCIO 1.2.Entrada'!#REF!</definedName>
    <definedName name="VA" localSheetId="16">'[4]1. EDIFÍCIO 1.2.Entrada'!#REF!</definedName>
    <definedName name="VA">#REF!</definedName>
    <definedName name="VALOR" localSheetId="0">#REF!</definedName>
    <definedName name="VALOR" localSheetId="1">#REF!</definedName>
    <definedName name="VALOR" localSheetId="2">#REF!</definedName>
    <definedName name="VALOR" localSheetId="26">#REF!</definedName>
    <definedName name="VALOR" localSheetId="12">#REF!</definedName>
    <definedName name="VALOR" localSheetId="4">#REF!</definedName>
    <definedName name="VALOR" localSheetId="5">#REF!</definedName>
    <definedName name="VALOR" localSheetId="9">#REF!</definedName>
    <definedName name="VALOR" localSheetId="10">#REF!</definedName>
    <definedName name="VALOR" localSheetId="11">#REF!</definedName>
    <definedName name="VALOR" localSheetId="3">#REF!</definedName>
    <definedName name="VALOR" localSheetId="22">#REF!</definedName>
    <definedName name="VALOR" localSheetId="13">#REF!</definedName>
    <definedName name="VALOR" localSheetId="14">#REF!</definedName>
    <definedName name="VALOR" localSheetId="15">#REF!</definedName>
    <definedName name="VALOR" localSheetId="16">#REF!</definedName>
    <definedName name="VALOR" localSheetId="17">#REF!</definedName>
    <definedName name="VALOR" localSheetId="19">#REF!</definedName>
    <definedName name="VALOR" localSheetId="20">#REF!</definedName>
    <definedName name="VALOR" localSheetId="21">#REF!</definedName>
    <definedName name="VALOR">#REF!</definedName>
    <definedName name="VALORE" localSheetId="0">'[1]1. EDIFÍCIO 1.2.Entrada'!#REF!</definedName>
    <definedName name="VALORE" localSheetId="1">'[2]1. EDIFÍCIO 1.2.Entrada'!#REF!</definedName>
    <definedName name="VALORE" localSheetId="2">'[2]1. EDIFÍCIO 1.2.Entrada'!#REF!</definedName>
    <definedName name="VALORE" localSheetId="26">#REF!</definedName>
    <definedName name="VALORE" localSheetId="12">'[3]1. EDIFÍCIO 1.2.Entrada'!#REF!</definedName>
    <definedName name="VALORE" localSheetId="4">'1. EDIFÍCIO 1.2. Entrada'!#REF!</definedName>
    <definedName name="VALORE" localSheetId="5">'[3]1. EDIFÍCIO 1.2.Entrada'!#REF!</definedName>
    <definedName name="VALORE" localSheetId="3">'[3]1. EDIFÍCIO 1.2.Entrada'!#REF!</definedName>
    <definedName name="VALORE" localSheetId="22">#REF!</definedName>
    <definedName name="VALORE" localSheetId="13">'[4]1. EDIFÍCIO 1.2.Entrada'!#REF!</definedName>
    <definedName name="VALORE" localSheetId="14">'[4]1. EDIFÍCIO 1.2.Entrada'!#REF!</definedName>
    <definedName name="VALORE" localSheetId="15">'[4]1. EDIFÍCIO 1.2.Entrada'!#REF!</definedName>
    <definedName name="VALORE" localSheetId="16">'[4]1. EDIFÍCIO 1.2.Entrada'!#REF!</definedName>
    <definedName name="VALORE" localSheetId="20">'[4]1. EDIFÍCIO 1.2.Entrada'!#REF!</definedName>
    <definedName name="VALORE" localSheetId="21">'[4]1. EDIFÍCIO 1.2.Entrada'!#REF!</definedName>
    <definedName name="VALORE">#REF!</definedName>
    <definedName name="VALORES" localSheetId="0">#REF!</definedName>
    <definedName name="VALORES" localSheetId="1">#REF!</definedName>
    <definedName name="VALORES" localSheetId="2">#REF!</definedName>
    <definedName name="VALORES" localSheetId="26">#REF!</definedName>
    <definedName name="VALORES" localSheetId="12">#REF!</definedName>
    <definedName name="VALORES" localSheetId="4">#REF!</definedName>
    <definedName name="VALORES" localSheetId="5">#REF!</definedName>
    <definedName name="VALORES" localSheetId="9">#REF!</definedName>
    <definedName name="VALORES" localSheetId="10">#REF!</definedName>
    <definedName name="VALORES" localSheetId="11">#REF!</definedName>
    <definedName name="VALORES" localSheetId="3">#REF!</definedName>
    <definedName name="VALORES" localSheetId="22">#REF!</definedName>
    <definedName name="VALORES" localSheetId="13">#REF!</definedName>
    <definedName name="VALORES" localSheetId="14">#REF!</definedName>
    <definedName name="VALORES" localSheetId="15">#REF!</definedName>
    <definedName name="VALORES" localSheetId="16">#REF!</definedName>
    <definedName name="VALORES" localSheetId="17">#REF!</definedName>
    <definedName name="VALORES" localSheetId="19">#REF!</definedName>
    <definedName name="VALORES" localSheetId="20">#REF!</definedName>
    <definedName name="VALORES" localSheetId="21">#REF!</definedName>
    <definedName name="VALORES">#REF!</definedName>
    <definedName name="visitantes" localSheetId="0">'[1]1. EDIFÍCIO 1.2.Entrada'!#REF!</definedName>
    <definedName name="visitantes" localSheetId="1">'[2]1. EDIFÍCIO 1.2.Entrada'!#REF!</definedName>
    <definedName name="visitantes" localSheetId="2">'[2]1. EDIFÍCIO 1.2.Entrada'!#REF!</definedName>
    <definedName name="visitantes" localSheetId="26">#REF!</definedName>
    <definedName name="visitantes" localSheetId="12">'1. EDIFÍCIO 1.10. SERVIÇOS'!#REF!</definedName>
    <definedName name="visitantes" localSheetId="4">'1. EDIFÍCIO 1.2. Entrada'!#REF!</definedName>
    <definedName name="visitantes" localSheetId="5">'1. EDIFÍCIO 1.3. Percurso'!#REF!</definedName>
    <definedName name="visitantes" localSheetId="6">'1. EDIFÍCIO 1.4. Loja'!#REF!</definedName>
    <definedName name="visitantes" localSheetId="7">'1. EDIFÍCIO 1.5. Auditório'!#REF!</definedName>
    <definedName name="visitantes" localSheetId="9">#REF!</definedName>
    <definedName name="visitantes" localSheetId="10">#REF!</definedName>
    <definedName name="visitantes" localSheetId="11">'1. EDIFÍCIO 1.9. Sanitários'!#REF!</definedName>
    <definedName name="visitantes" localSheetId="3">'[3]1. EDIFÍCIO 1.2.Entrada'!#REF!</definedName>
    <definedName name="visitantes" localSheetId="22">#REF!</definedName>
    <definedName name="visitantes" localSheetId="13">'[4]1. EDIFÍCIO 1.2.Entrada'!#REF!</definedName>
    <definedName name="visitantes" localSheetId="14">'[4]1. EDIFÍCIO 1.2.Entrada'!#REF!</definedName>
    <definedName name="visitantes" localSheetId="15">'[4]1. EDIFÍCIO 1.2.Entrada'!#REF!</definedName>
    <definedName name="visitantes" localSheetId="16">'[4]1. EDIFÍCIO 1.2.Entrada'!#REF!</definedName>
    <definedName name="visitantes" localSheetId="17">'[4]1. EDIFÍCIO 1.2.Entrada'!#REF!</definedName>
    <definedName name="visitantes" localSheetId="19">'[4]1. EDIFÍCIO 1.2.Entrada'!#REF!</definedName>
    <definedName name="visitantes" localSheetId="20">'[4]1. EDIFÍCIO 1.2.Entrada'!#REF!</definedName>
    <definedName name="visitantes" localSheetId="21">'[4]1. EDIFÍCIO 1.2.Entrada'!#REF!</definedName>
    <definedName name="visitantes">#REF!</definedName>
  </definedNames>
  <calcPr calcId="191029" iterateCount="2000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13" i="98" l="1"/>
  <c r="I14" i="98"/>
  <c r="I12" i="98"/>
  <c r="I11" i="98"/>
  <c r="I10" i="98"/>
  <c r="I9" i="98"/>
  <c r="I8" i="98"/>
  <c r="I7" i="98"/>
  <c r="I6" i="98"/>
  <c r="I5" i="98"/>
  <c r="I15" i="98"/>
  <c r="I16" i="98"/>
  <c r="G5" i="105"/>
  <c r="G13" i="105"/>
  <c r="C48" i="105"/>
  <c r="G47" i="105"/>
  <c r="G22" i="105"/>
  <c r="G37" i="105"/>
  <c r="G4" i="105"/>
  <c r="H34" i="111"/>
  <c r="H54" i="111"/>
  <c r="H85" i="111"/>
  <c r="H110" i="111"/>
  <c r="H118" i="111"/>
  <c r="H131" i="111"/>
  <c r="H9" i="111"/>
  <c r="H26" i="111"/>
  <c r="H6" i="111"/>
  <c r="H5" i="111"/>
  <c r="G6" i="111"/>
  <c r="G9" i="111"/>
  <c r="G26" i="111"/>
  <c r="G34" i="111"/>
  <c r="G54" i="111"/>
  <c r="G85" i="111"/>
  <c r="G110" i="111"/>
  <c r="G118" i="111"/>
  <c r="G131" i="111"/>
  <c r="G5" i="111"/>
  <c r="E54" i="111"/>
  <c r="E2" i="105"/>
  <c r="E37" i="105"/>
  <c r="E5" i="105"/>
  <c r="E13" i="105"/>
  <c r="E54" i="110"/>
  <c r="G54" i="110"/>
  <c r="H54" i="110"/>
  <c r="G6" i="110"/>
  <c r="G9" i="110"/>
  <c r="G26" i="110"/>
  <c r="G34" i="110"/>
  <c r="G85" i="110"/>
  <c r="G110" i="110"/>
  <c r="G118" i="110"/>
  <c r="G131" i="110"/>
  <c r="G5" i="110"/>
  <c r="E2" i="118"/>
  <c r="H5" i="118"/>
  <c r="H11" i="118"/>
  <c r="H4" i="118"/>
  <c r="G5" i="118"/>
  <c r="G11" i="118"/>
  <c r="G4" i="118"/>
  <c r="E11" i="118"/>
  <c r="H15" i="116"/>
  <c r="G15" i="116"/>
  <c r="I36" i="49"/>
  <c r="G36" i="49"/>
  <c r="E36" i="49"/>
  <c r="E24" i="106"/>
  <c r="G24" i="106"/>
  <c r="I24" i="106"/>
  <c r="G23" i="83"/>
  <c r="E27" i="104"/>
  <c r="I6" i="87"/>
  <c r="I23" i="87"/>
  <c r="I26" i="87"/>
  <c r="I4" i="87"/>
  <c r="F2" i="87"/>
  <c r="H41" i="113"/>
  <c r="H6" i="113"/>
  <c r="H22" i="113"/>
  <c r="H5" i="113"/>
  <c r="F2" i="113"/>
  <c r="H6" i="116"/>
  <c r="H12" i="116"/>
  <c r="H22" i="116"/>
  <c r="H4" i="116"/>
  <c r="F2" i="116"/>
  <c r="I27" i="96"/>
  <c r="I5" i="96"/>
  <c r="I10" i="96"/>
  <c r="I14" i="96"/>
  <c r="I34" i="96"/>
  <c r="I40" i="96"/>
  <c r="I2" i="96"/>
  <c r="F2" i="96"/>
  <c r="F2" i="118"/>
  <c r="D7" i="1"/>
  <c r="D8" i="1"/>
  <c r="D9" i="1"/>
  <c r="D10" i="1"/>
  <c r="D11" i="1"/>
  <c r="D12" i="1"/>
  <c r="D13" i="1"/>
  <c r="D29" i="1"/>
  <c r="D30" i="1"/>
  <c r="I5" i="105"/>
  <c r="I13" i="105"/>
  <c r="I22" i="105"/>
  <c r="I37" i="105"/>
  <c r="I47" i="105"/>
  <c r="I4" i="105"/>
  <c r="F2" i="105"/>
  <c r="H6" i="120"/>
  <c r="H8" i="120"/>
  <c r="H20" i="120"/>
  <c r="H28" i="120"/>
  <c r="H44" i="120"/>
  <c r="H54" i="120"/>
  <c r="H65" i="120"/>
  <c r="H76" i="120"/>
  <c r="H92" i="120"/>
  <c r="H95" i="120"/>
  <c r="H98" i="120"/>
  <c r="H5" i="120"/>
  <c r="F2" i="120"/>
  <c r="I5" i="112"/>
  <c r="I12" i="112"/>
  <c r="I22" i="112"/>
  <c r="I33" i="112"/>
  <c r="I4" i="112"/>
  <c r="F2" i="112"/>
  <c r="H6" i="114"/>
  <c r="H8" i="114"/>
  <c r="H14" i="114"/>
  <c r="H18" i="114"/>
  <c r="H22" i="114"/>
  <c r="H5" i="114"/>
  <c r="F2" i="114"/>
  <c r="H6" i="115"/>
  <c r="H12" i="115"/>
  <c r="H19" i="115"/>
  <c r="H4" i="115"/>
  <c r="F2" i="115"/>
  <c r="H6" i="117"/>
  <c r="H16" i="117"/>
  <c r="H27" i="117"/>
  <c r="H38" i="117"/>
  <c r="H45" i="117"/>
  <c r="H4" i="117"/>
  <c r="F2" i="117"/>
  <c r="H34" i="110"/>
  <c r="H85" i="110"/>
  <c r="H110" i="110"/>
  <c r="H118" i="110"/>
  <c r="H131" i="110"/>
  <c r="H9" i="110"/>
  <c r="H6" i="110"/>
  <c r="H26" i="110"/>
  <c r="H5" i="110"/>
  <c r="F2" i="110"/>
  <c r="I9" i="106"/>
  <c r="I40" i="106"/>
  <c r="I66" i="106"/>
  <c r="I77" i="106"/>
  <c r="I30" i="106"/>
  <c r="I6" i="106"/>
  <c r="I55" i="106"/>
  <c r="I5" i="106"/>
  <c r="F2" i="106"/>
  <c r="H6" i="108"/>
  <c r="H9" i="108"/>
  <c r="H21" i="108"/>
  <c r="H29" i="108"/>
  <c r="H45" i="108"/>
  <c r="H55" i="108"/>
  <c r="H66" i="108"/>
  <c r="H78" i="108"/>
  <c r="H5" i="108"/>
  <c r="F2" i="108"/>
  <c r="I9" i="49"/>
  <c r="I21" i="49"/>
  <c r="I26" i="49"/>
  <c r="I46" i="49"/>
  <c r="I6" i="49"/>
  <c r="I5" i="49"/>
  <c r="F2" i="49"/>
  <c r="I6" i="50"/>
  <c r="I9" i="50"/>
  <c r="I17" i="50"/>
  <c r="I27" i="50"/>
  <c r="I42" i="50"/>
  <c r="I54" i="50"/>
  <c r="I62" i="50"/>
  <c r="I4" i="50"/>
  <c r="F2" i="50"/>
  <c r="F2" i="111"/>
  <c r="J106" i="1"/>
  <c r="E2" i="108"/>
  <c r="E2" i="87"/>
  <c r="E2" i="120"/>
  <c r="E2" i="112"/>
  <c r="E2" i="110"/>
  <c r="E2" i="111"/>
  <c r="E2" i="113"/>
  <c r="E2" i="114"/>
  <c r="E2" i="115"/>
  <c r="E2" i="116"/>
  <c r="E2" i="117"/>
  <c r="E28" i="104"/>
  <c r="E2" i="96"/>
  <c r="E2" i="106"/>
  <c r="E2" i="49"/>
  <c r="E2" i="50"/>
  <c r="J107" i="1"/>
  <c r="I6" i="48"/>
  <c r="I9" i="48"/>
  <c r="I13" i="48"/>
  <c r="I25" i="48"/>
  <c r="I37" i="48"/>
  <c r="I5" i="48"/>
  <c r="F2" i="48"/>
  <c r="E118" i="111"/>
  <c r="G48" i="1"/>
  <c r="E110" i="111"/>
  <c r="G47" i="1"/>
  <c r="E85" i="111"/>
  <c r="G46" i="1"/>
  <c r="G45" i="1"/>
  <c r="E34" i="111"/>
  <c r="G44" i="1"/>
  <c r="E26" i="111"/>
  <c r="G43" i="1"/>
  <c r="E9" i="111"/>
  <c r="G42" i="1"/>
  <c r="E131" i="111"/>
  <c r="E6" i="111"/>
  <c r="E5" i="111"/>
  <c r="E4" i="111"/>
  <c r="G41" i="1"/>
  <c r="K104" i="100"/>
  <c r="G5" i="112"/>
  <c r="E5" i="112"/>
  <c r="F5" i="112"/>
  <c r="J22" i="1"/>
  <c r="B30" i="1"/>
  <c r="B34" i="100"/>
  <c r="B29" i="1"/>
  <c r="B25" i="100"/>
  <c r="F118" i="111"/>
  <c r="J48" i="1"/>
  <c r="F110" i="111"/>
  <c r="J47" i="1"/>
  <c r="F85" i="111"/>
  <c r="J46" i="1"/>
  <c r="F54" i="111"/>
  <c r="J45" i="1"/>
  <c r="F34" i="111"/>
  <c r="J44" i="1"/>
  <c r="F26" i="111"/>
  <c r="J43" i="1"/>
  <c r="F9" i="111"/>
  <c r="J42" i="1"/>
  <c r="F5" i="111"/>
  <c r="F4" i="111"/>
  <c r="J41" i="1"/>
  <c r="E28" i="1"/>
  <c r="G37" i="48"/>
  <c r="E37" i="48"/>
  <c r="F37" i="48"/>
  <c r="G42" i="84"/>
  <c r="E42" i="84"/>
  <c r="F42" i="84"/>
  <c r="E62" i="50"/>
  <c r="G62" i="50"/>
  <c r="F62" i="50"/>
  <c r="E9" i="110"/>
  <c r="E85" i="110"/>
  <c r="E34" i="110"/>
  <c r="E6" i="110"/>
  <c r="E26" i="110"/>
  <c r="E110" i="110"/>
  <c r="E118" i="110"/>
  <c r="E131" i="110"/>
  <c r="E5" i="110"/>
  <c r="F5" i="110"/>
  <c r="F4" i="110"/>
  <c r="H29" i="1"/>
  <c r="H30" i="1"/>
  <c r="H28" i="1"/>
  <c r="E42" i="50"/>
  <c r="K25" i="100"/>
  <c r="K23" i="100"/>
  <c r="K34" i="100"/>
  <c r="G94" i="1"/>
  <c r="H19" i="1"/>
  <c r="V28" i="1"/>
  <c r="V29" i="1"/>
  <c r="E19" i="1"/>
  <c r="E17" i="1"/>
  <c r="I7" i="1"/>
  <c r="E66" i="106"/>
  <c r="E77" i="106"/>
  <c r="E55" i="106"/>
  <c r="E40" i="106"/>
  <c r="E30" i="106"/>
  <c r="E9" i="106"/>
  <c r="E6" i="106"/>
  <c r="E5" i="106"/>
  <c r="G66" i="106"/>
  <c r="G77" i="106"/>
  <c r="G55" i="106"/>
  <c r="G40" i="106"/>
  <c r="G30" i="106"/>
  <c r="G9" i="106"/>
  <c r="G6" i="106"/>
  <c r="G5" i="106"/>
  <c r="F5" i="106"/>
  <c r="F4" i="106"/>
  <c r="H7" i="1"/>
  <c r="J7" i="1"/>
  <c r="I8" i="1"/>
  <c r="E66" i="108"/>
  <c r="E78" i="108"/>
  <c r="E55" i="108"/>
  <c r="E45" i="108"/>
  <c r="E29" i="108"/>
  <c r="E21" i="108"/>
  <c r="E9" i="108"/>
  <c r="E6" i="108"/>
  <c r="E5" i="108"/>
  <c r="G66" i="108"/>
  <c r="G78" i="108"/>
  <c r="G55" i="108"/>
  <c r="G45" i="108"/>
  <c r="G29" i="108"/>
  <c r="G21" i="108"/>
  <c r="G9" i="108"/>
  <c r="G6" i="108"/>
  <c r="G5" i="108"/>
  <c r="F5" i="108"/>
  <c r="F4" i="108"/>
  <c r="H8" i="1"/>
  <c r="J8" i="1"/>
  <c r="I9" i="1"/>
  <c r="G6" i="48"/>
  <c r="G25" i="48"/>
  <c r="G13" i="48"/>
  <c r="G9" i="48"/>
  <c r="G5" i="48"/>
  <c r="E25" i="48"/>
  <c r="E13" i="48"/>
  <c r="E9" i="48"/>
  <c r="E6" i="48"/>
  <c r="E5" i="48"/>
  <c r="F5" i="48"/>
  <c r="F4" i="48"/>
  <c r="H9" i="1"/>
  <c r="J9" i="1"/>
  <c r="I10" i="1"/>
  <c r="E6" i="49"/>
  <c r="E46" i="49"/>
  <c r="E26" i="49"/>
  <c r="E21" i="49"/>
  <c r="E9" i="49"/>
  <c r="E5" i="49"/>
  <c r="G26" i="49"/>
  <c r="G21" i="49"/>
  <c r="G9" i="49"/>
  <c r="G6" i="49"/>
  <c r="G46" i="49"/>
  <c r="G5" i="49"/>
  <c r="F5" i="49"/>
  <c r="F4" i="49"/>
  <c r="H10" i="1"/>
  <c r="J10" i="1"/>
  <c r="E54" i="50"/>
  <c r="E27" i="50"/>
  <c r="E17" i="50"/>
  <c r="E9" i="50"/>
  <c r="E6" i="50"/>
  <c r="E5" i="50"/>
  <c r="G54" i="50"/>
  <c r="G42" i="50"/>
  <c r="G27" i="50"/>
  <c r="G17" i="50"/>
  <c r="G9" i="50"/>
  <c r="G6" i="50"/>
  <c r="G4" i="50"/>
  <c r="F5" i="50"/>
  <c r="F4" i="50"/>
  <c r="H11" i="1"/>
  <c r="I11" i="1"/>
  <c r="J11" i="1"/>
  <c r="E6" i="83"/>
  <c r="E8" i="83"/>
  <c r="E23" i="83"/>
  <c r="E27" i="83"/>
  <c r="E20" i="83"/>
  <c r="E5" i="83"/>
  <c r="G6" i="83"/>
  <c r="G8" i="83"/>
  <c r="G27" i="83"/>
  <c r="G20" i="83"/>
  <c r="G5" i="83"/>
  <c r="F5" i="83"/>
  <c r="F4" i="83"/>
  <c r="H12" i="1"/>
  <c r="I12" i="1"/>
  <c r="J12" i="1"/>
  <c r="I13" i="1"/>
  <c r="E40" i="84"/>
  <c r="E35" i="84"/>
  <c r="E26" i="84"/>
  <c r="E22" i="84"/>
  <c r="E9" i="84"/>
  <c r="E6" i="84"/>
  <c r="E5" i="84"/>
  <c r="G35" i="84"/>
  <c r="G26" i="84"/>
  <c r="G22" i="84"/>
  <c r="G9" i="84"/>
  <c r="I6" i="84"/>
  <c r="G6" i="84"/>
  <c r="G40" i="84"/>
  <c r="G5" i="84"/>
  <c r="F5" i="84"/>
  <c r="F4" i="84"/>
  <c r="H13" i="1"/>
  <c r="J13" i="1"/>
  <c r="D14" i="1"/>
  <c r="I14" i="1"/>
  <c r="G26" i="87"/>
  <c r="G23" i="87"/>
  <c r="G6" i="87"/>
  <c r="G4" i="87"/>
  <c r="C30" i="87"/>
  <c r="E4" i="87"/>
  <c r="F5" i="87"/>
  <c r="H14" i="1"/>
  <c r="J14" i="1"/>
  <c r="D15" i="1"/>
  <c r="I15" i="1"/>
  <c r="E95" i="120"/>
  <c r="E98" i="120"/>
  <c r="E92" i="120"/>
  <c r="E76" i="120"/>
  <c r="E65" i="120"/>
  <c r="E54" i="120"/>
  <c r="E44" i="120"/>
  <c r="E28" i="120"/>
  <c r="E20" i="120"/>
  <c r="E8" i="120"/>
  <c r="E6" i="120"/>
  <c r="E5" i="120"/>
  <c r="G95" i="120"/>
  <c r="G98" i="120"/>
  <c r="G92" i="120"/>
  <c r="G76" i="120"/>
  <c r="G65" i="120"/>
  <c r="G54" i="120"/>
  <c r="G44" i="120"/>
  <c r="G28" i="120"/>
  <c r="G20" i="120"/>
  <c r="G8" i="120"/>
  <c r="G6" i="120"/>
  <c r="G5" i="120"/>
  <c r="F5" i="120"/>
  <c r="F4" i="120"/>
  <c r="H15" i="1"/>
  <c r="J15" i="1"/>
  <c r="K15" i="1"/>
  <c r="I30" i="1"/>
  <c r="I29" i="1"/>
  <c r="I40" i="84"/>
  <c r="I35" i="84"/>
  <c r="I26" i="84"/>
  <c r="I22" i="84"/>
  <c r="I9" i="84"/>
  <c r="I5" i="84"/>
  <c r="F2" i="84"/>
  <c r="I6" i="83"/>
  <c r="I8" i="83"/>
  <c r="I20" i="83"/>
  <c r="I23" i="83"/>
  <c r="I5" i="83"/>
  <c r="F2" i="83"/>
  <c r="J105" i="1"/>
  <c r="E2" i="48"/>
  <c r="E2" i="84"/>
  <c r="E2" i="83"/>
  <c r="F28" i="1"/>
  <c r="F19" i="1"/>
  <c r="F17" i="1"/>
  <c r="D17" i="1"/>
  <c r="H17" i="1"/>
  <c r="J30" i="1"/>
  <c r="J29" i="1"/>
  <c r="J28" i="1"/>
  <c r="J5" i="1"/>
  <c r="J4" i="1"/>
  <c r="E4" i="105"/>
  <c r="F4" i="105"/>
  <c r="H6" i="1"/>
  <c r="H16" i="1"/>
  <c r="J108" i="1"/>
  <c r="B106" i="101"/>
  <c r="B105" i="101"/>
  <c r="B104" i="101"/>
  <c r="B103" i="101"/>
  <c r="A106" i="101"/>
  <c r="A105" i="101"/>
  <c r="A104" i="101"/>
  <c r="A103" i="101"/>
  <c r="B30" i="100"/>
  <c r="B99" i="100"/>
  <c r="K99" i="100"/>
  <c r="C99" i="100"/>
  <c r="C98" i="100"/>
  <c r="F65" i="120"/>
  <c r="F1" i="96"/>
  <c r="B14" i="100"/>
  <c r="K14" i="100"/>
  <c r="E4" i="120"/>
  <c r="G15" i="1"/>
  <c r="F4" i="87"/>
  <c r="F95" i="120"/>
  <c r="F92" i="120"/>
  <c r="F76" i="120"/>
  <c r="F6" i="120"/>
  <c r="F99" i="120"/>
  <c r="C99" i="120"/>
  <c r="F98" i="120"/>
  <c r="F54" i="120"/>
  <c r="F44" i="120"/>
  <c r="F28" i="120"/>
  <c r="F20" i="120"/>
  <c r="F8" i="120"/>
  <c r="F1" i="120"/>
  <c r="K28" i="1"/>
  <c r="F54" i="50"/>
  <c r="B9" i="1"/>
  <c r="B13" i="1"/>
  <c r="B12" i="1"/>
  <c r="B11" i="1"/>
  <c r="B10" i="1"/>
  <c r="B14" i="1"/>
  <c r="B8" i="1"/>
  <c r="B7" i="1"/>
  <c r="I28" i="1"/>
  <c r="D28" i="1"/>
  <c r="D19" i="1"/>
  <c r="G5" i="96"/>
  <c r="G40" i="96"/>
  <c r="G34" i="96"/>
  <c r="G27" i="96"/>
  <c r="G14" i="96"/>
  <c r="G10" i="96"/>
  <c r="G2" i="96"/>
  <c r="G22" i="116"/>
  <c r="G12" i="116"/>
  <c r="G6" i="116"/>
  <c r="G4" i="116"/>
  <c r="E22" i="116"/>
  <c r="E15" i="116"/>
  <c r="E12" i="116"/>
  <c r="E6" i="116"/>
  <c r="E4" i="116"/>
  <c r="F4" i="116"/>
  <c r="E5" i="118"/>
  <c r="E4" i="118"/>
  <c r="F4" i="118"/>
  <c r="L4" i="100"/>
  <c r="L17" i="100"/>
  <c r="L25" i="100"/>
  <c r="L34" i="100"/>
  <c r="L43" i="100"/>
  <c r="L48" i="100"/>
  <c r="L54" i="100"/>
  <c r="L59" i="100"/>
  <c r="L65" i="100"/>
  <c r="L69" i="100"/>
  <c r="L76" i="100"/>
  <c r="L84" i="100"/>
  <c r="L1" i="100"/>
  <c r="K103" i="100"/>
  <c r="K105" i="100"/>
  <c r="E4" i="110"/>
  <c r="G29" i="1"/>
  <c r="G30" i="1"/>
  <c r="G28" i="1"/>
  <c r="G6" i="1"/>
  <c r="C36" i="112"/>
  <c r="E4" i="112"/>
  <c r="G33" i="112"/>
  <c r="G22" i="112"/>
  <c r="G12" i="112"/>
  <c r="G4" i="112"/>
  <c r="F4" i="112"/>
  <c r="J21" i="1"/>
  <c r="G93" i="1"/>
  <c r="J93" i="1"/>
  <c r="J94" i="1"/>
  <c r="G41" i="113"/>
  <c r="G22" i="113"/>
  <c r="G6" i="113"/>
  <c r="G5" i="113"/>
  <c r="E41" i="113"/>
  <c r="E22" i="113"/>
  <c r="E6" i="113"/>
  <c r="E4" i="113"/>
  <c r="F4" i="113"/>
  <c r="J50" i="1"/>
  <c r="G95" i="1"/>
  <c r="J95" i="1"/>
  <c r="E18" i="114"/>
  <c r="E22" i="114"/>
  <c r="E14" i="114"/>
  <c r="E8" i="114"/>
  <c r="E6" i="114"/>
  <c r="E5" i="114"/>
  <c r="G18" i="114"/>
  <c r="G22" i="114"/>
  <c r="G14" i="114"/>
  <c r="G8" i="114"/>
  <c r="G6" i="114"/>
  <c r="G5" i="114"/>
  <c r="F5" i="114"/>
  <c r="F4" i="114"/>
  <c r="J55" i="1"/>
  <c r="G96" i="1"/>
  <c r="J96" i="1"/>
  <c r="E12" i="115"/>
  <c r="E19" i="115"/>
  <c r="E6" i="115"/>
  <c r="E4" i="115"/>
  <c r="G12" i="115"/>
  <c r="G19" i="115"/>
  <c r="G6" i="115"/>
  <c r="G4" i="115"/>
  <c r="F4" i="115"/>
  <c r="J61" i="1"/>
  <c r="G97" i="1"/>
  <c r="J97" i="1"/>
  <c r="J66" i="1"/>
  <c r="G98" i="1"/>
  <c r="J98" i="1"/>
  <c r="J72" i="1"/>
  <c r="G99" i="1"/>
  <c r="J99" i="1"/>
  <c r="G6" i="117"/>
  <c r="G45" i="117"/>
  <c r="G38" i="117"/>
  <c r="G27" i="117"/>
  <c r="G16" i="117"/>
  <c r="G4" i="117"/>
  <c r="C48" i="117"/>
  <c r="E4" i="117"/>
  <c r="F4" i="117"/>
  <c r="J76" i="1"/>
  <c r="G100" i="1"/>
  <c r="J100" i="1"/>
  <c r="E34" i="96"/>
  <c r="E5" i="96"/>
  <c r="E40" i="96"/>
  <c r="E14" i="96"/>
  <c r="E27" i="96"/>
  <c r="E10" i="96"/>
  <c r="E4" i="96"/>
  <c r="F4" i="96"/>
  <c r="J83" i="1"/>
  <c r="G101" i="1"/>
  <c r="J101" i="1"/>
  <c r="B41" i="1"/>
  <c r="B32" i="1"/>
  <c r="E26" i="104"/>
  <c r="C44" i="96"/>
  <c r="F18" i="118"/>
  <c r="C18" i="118"/>
  <c r="C34" i="116"/>
  <c r="C23" i="115"/>
  <c r="C23" i="114"/>
  <c r="F22" i="114"/>
  <c r="E4" i="114"/>
  <c r="C64" i="113"/>
  <c r="F131" i="111"/>
  <c r="F6" i="111"/>
  <c r="F131" i="110"/>
  <c r="E5" i="87"/>
  <c r="C43" i="84"/>
  <c r="C28" i="83"/>
  <c r="F27" i="83"/>
  <c r="C47" i="49"/>
  <c r="F46" i="49"/>
  <c r="F6" i="106"/>
  <c r="C38" i="48"/>
  <c r="C79" i="108"/>
  <c r="E4" i="108"/>
  <c r="C78" i="106"/>
  <c r="E4" i="106"/>
  <c r="E29" i="87"/>
  <c r="F29" i="87"/>
  <c r="C132" i="110"/>
  <c r="E16" i="117"/>
  <c r="F16" i="117"/>
  <c r="J78" i="1"/>
  <c r="K71" i="100"/>
  <c r="E27" i="117"/>
  <c r="F27" i="117"/>
  <c r="J79" i="1"/>
  <c r="K72" i="100"/>
  <c r="E38" i="117"/>
  <c r="F38" i="117"/>
  <c r="J80" i="1"/>
  <c r="K73" i="100"/>
  <c r="E45" i="117"/>
  <c r="F45" i="117"/>
  <c r="J81" i="1"/>
  <c r="K74" i="100"/>
  <c r="E6" i="117"/>
  <c r="F6" i="117"/>
  <c r="J77" i="1"/>
  <c r="K70" i="100"/>
  <c r="K69" i="100"/>
  <c r="F11" i="118"/>
  <c r="J74" i="1"/>
  <c r="K67" i="100"/>
  <c r="F5" i="118"/>
  <c r="J73" i="1"/>
  <c r="K66" i="100"/>
  <c r="K65" i="100"/>
  <c r="F12" i="116"/>
  <c r="J68" i="1"/>
  <c r="K61" i="100"/>
  <c r="F15" i="116"/>
  <c r="J69" i="1"/>
  <c r="K62" i="100"/>
  <c r="F22" i="116"/>
  <c r="J70" i="1"/>
  <c r="K63" i="100"/>
  <c r="F6" i="116"/>
  <c r="J67" i="1"/>
  <c r="K60" i="100"/>
  <c r="K59" i="100"/>
  <c r="F12" i="115"/>
  <c r="J63" i="1"/>
  <c r="K56" i="100"/>
  <c r="F19" i="115"/>
  <c r="J64" i="1"/>
  <c r="K57" i="100"/>
  <c r="F6" i="115"/>
  <c r="J62" i="1"/>
  <c r="K55" i="100"/>
  <c r="K54" i="100"/>
  <c r="F14" i="114"/>
  <c r="J58" i="1"/>
  <c r="K51" i="100"/>
  <c r="F18" i="114"/>
  <c r="J59" i="1"/>
  <c r="K52" i="100"/>
  <c r="F8" i="114"/>
  <c r="J57" i="1"/>
  <c r="K50" i="100"/>
  <c r="F6" i="114"/>
  <c r="J56" i="1"/>
  <c r="K49" i="100"/>
  <c r="K48" i="100"/>
  <c r="F22" i="113"/>
  <c r="J52" i="1"/>
  <c r="K45" i="100"/>
  <c r="F41" i="113"/>
  <c r="J53" i="1"/>
  <c r="K46" i="100"/>
  <c r="F6" i="113"/>
  <c r="J51" i="1"/>
  <c r="K44" i="100"/>
  <c r="K43" i="100"/>
  <c r="E12" i="112"/>
  <c r="F12" i="112"/>
  <c r="J23" i="1"/>
  <c r="K19" i="100"/>
  <c r="E22" i="112"/>
  <c r="F22" i="112"/>
  <c r="J24" i="1"/>
  <c r="K20" i="100"/>
  <c r="E33" i="112"/>
  <c r="F33" i="112"/>
  <c r="J25" i="1"/>
  <c r="K21" i="100"/>
  <c r="K18" i="100"/>
  <c r="K17" i="100"/>
  <c r="B7" i="100"/>
  <c r="B8" i="100"/>
  <c r="B9" i="100"/>
  <c r="B10" i="100"/>
  <c r="B11" i="100"/>
  <c r="B12" i="100"/>
  <c r="B13" i="100"/>
  <c r="B6" i="100"/>
  <c r="B5" i="100"/>
  <c r="K5" i="100"/>
  <c r="F118" i="110"/>
  <c r="K41" i="100"/>
  <c r="F26" i="110"/>
  <c r="K36" i="100"/>
  <c r="F34" i="110"/>
  <c r="K37" i="100"/>
  <c r="F54" i="110"/>
  <c r="K38" i="100"/>
  <c r="F85" i="110"/>
  <c r="K39" i="100"/>
  <c r="F110" i="110"/>
  <c r="K40" i="100"/>
  <c r="F9" i="110"/>
  <c r="K35" i="100"/>
  <c r="J34" i="1"/>
  <c r="K27" i="100"/>
  <c r="J35" i="1"/>
  <c r="K28" i="100"/>
  <c r="J36" i="1"/>
  <c r="K29" i="100"/>
  <c r="J37" i="1"/>
  <c r="K30" i="100"/>
  <c r="J38" i="1"/>
  <c r="K31" i="100"/>
  <c r="J39" i="1"/>
  <c r="K32" i="100"/>
  <c r="J33" i="1"/>
  <c r="K26" i="100"/>
  <c r="B41" i="100"/>
  <c r="B40" i="100"/>
  <c r="B39" i="100"/>
  <c r="B38" i="100"/>
  <c r="B37" i="100"/>
  <c r="B36" i="100"/>
  <c r="B35" i="100"/>
  <c r="B32" i="100"/>
  <c r="B31" i="100"/>
  <c r="B29" i="100"/>
  <c r="B28" i="100"/>
  <c r="B27" i="100"/>
  <c r="B26" i="100"/>
  <c r="B21" i="100"/>
  <c r="B20" i="100"/>
  <c r="B23" i="1"/>
  <c r="B19" i="100"/>
  <c r="B18" i="100"/>
  <c r="K98" i="100"/>
  <c r="G81" i="1"/>
  <c r="G80" i="1"/>
  <c r="G79" i="1"/>
  <c r="G78" i="1"/>
  <c r="G77" i="1"/>
  <c r="G76" i="1"/>
  <c r="G74" i="1"/>
  <c r="G73" i="1"/>
  <c r="G72" i="1"/>
  <c r="G70" i="1"/>
  <c r="G69" i="1"/>
  <c r="G68" i="1"/>
  <c r="G67" i="1"/>
  <c r="G66" i="1"/>
  <c r="G64" i="1"/>
  <c r="G63" i="1"/>
  <c r="G62" i="1"/>
  <c r="G61" i="1"/>
  <c r="G59" i="1"/>
  <c r="G58" i="1"/>
  <c r="G57" i="1"/>
  <c r="G56" i="1"/>
  <c r="G55" i="1"/>
  <c r="G53" i="1"/>
  <c r="G52" i="1"/>
  <c r="G51" i="1"/>
  <c r="G50" i="1"/>
  <c r="G25" i="1"/>
  <c r="G24" i="1"/>
  <c r="G23" i="1"/>
  <c r="G22" i="1"/>
  <c r="G21" i="1"/>
  <c r="E18" i="118"/>
  <c r="F1" i="118"/>
  <c r="F48" i="117"/>
  <c r="E48" i="117"/>
  <c r="F1" i="117"/>
  <c r="F34" i="116"/>
  <c r="E34" i="116"/>
  <c r="F1" i="116"/>
  <c r="F23" i="115"/>
  <c r="F1" i="115"/>
  <c r="F23" i="114"/>
  <c r="F1" i="114"/>
  <c r="H106" i="113"/>
  <c r="H98" i="113"/>
  <c r="H73" i="113"/>
  <c r="F64" i="113"/>
  <c r="F1" i="113"/>
  <c r="F36" i="112"/>
  <c r="F1" i="112"/>
  <c r="J32" i="1"/>
  <c r="G39" i="1"/>
  <c r="G38" i="1"/>
  <c r="G37" i="1"/>
  <c r="G36" i="1"/>
  <c r="G35" i="1"/>
  <c r="G34" i="1"/>
  <c r="G33" i="1"/>
  <c r="G32" i="1"/>
  <c r="F132" i="110"/>
  <c r="F6" i="110"/>
  <c r="F1" i="110"/>
  <c r="C100" i="100"/>
  <c r="C101" i="100"/>
  <c r="B19" i="1"/>
  <c r="E23" i="87"/>
  <c r="E26" i="87"/>
  <c r="F1" i="87"/>
  <c r="E6" i="87"/>
  <c r="F6" i="87"/>
  <c r="F26" i="87"/>
  <c r="F23" i="87"/>
  <c r="F1" i="84"/>
  <c r="F1" i="83"/>
  <c r="F1" i="49"/>
  <c r="F1" i="48"/>
  <c r="F1" i="50"/>
  <c r="F36" i="49"/>
  <c r="F78" i="108"/>
  <c r="F79" i="108"/>
  <c r="F66" i="108"/>
  <c r="F55" i="108"/>
  <c r="F45" i="108"/>
  <c r="F29" i="108"/>
  <c r="F21" i="108"/>
  <c r="F9" i="108"/>
  <c r="F6" i="108"/>
  <c r="F1" i="108"/>
  <c r="G7" i="1"/>
  <c r="F78" i="106"/>
  <c r="F77" i="106"/>
  <c r="F66" i="106"/>
  <c r="F55" i="106"/>
  <c r="F40" i="106"/>
  <c r="F30" i="106"/>
  <c r="F24" i="106"/>
  <c r="F9" i="106"/>
  <c r="F1" i="106"/>
  <c r="F48" i="105"/>
  <c r="E47" i="105"/>
  <c r="F47" i="105"/>
  <c r="F37" i="105"/>
  <c r="E22" i="105"/>
  <c r="F22" i="105"/>
  <c r="F13" i="105"/>
  <c r="F5" i="105"/>
  <c r="F1" i="105"/>
  <c r="K6" i="100"/>
  <c r="K12" i="100"/>
  <c r="K13" i="100"/>
  <c r="K11" i="100"/>
  <c r="K10" i="100"/>
  <c r="K9" i="100"/>
  <c r="K8" i="100"/>
  <c r="K7" i="100"/>
  <c r="F30" i="87"/>
  <c r="K76" i="100"/>
  <c r="H94" i="100"/>
  <c r="J94" i="100"/>
  <c r="H86" i="100"/>
  <c r="K86" i="100"/>
  <c r="H88" i="100"/>
  <c r="K88" i="100"/>
  <c r="H89" i="100"/>
  <c r="K89" i="100"/>
  <c r="H90" i="100"/>
  <c r="K90" i="100"/>
  <c r="H91" i="100"/>
  <c r="K91" i="100"/>
  <c r="H92" i="100"/>
  <c r="K92" i="100"/>
  <c r="H93" i="100"/>
  <c r="K93" i="100"/>
  <c r="K94" i="100"/>
  <c r="J86" i="100"/>
  <c r="G95" i="100"/>
  <c r="J93" i="100"/>
  <c r="J92" i="100"/>
  <c r="J91" i="100"/>
  <c r="J90" i="100"/>
  <c r="J89" i="100"/>
  <c r="J88" i="100"/>
  <c r="F40" i="96"/>
  <c r="K82" i="100"/>
  <c r="H82" i="100"/>
  <c r="F34" i="96"/>
  <c r="K81" i="100"/>
  <c r="H81" i="100"/>
  <c r="F27" i="96"/>
  <c r="K80" i="100"/>
  <c r="H80" i="100"/>
  <c r="F14" i="96"/>
  <c r="K79" i="100"/>
  <c r="H79" i="100"/>
  <c r="F10" i="96"/>
  <c r="K78" i="100"/>
  <c r="H78" i="100"/>
  <c r="F5" i="96"/>
  <c r="K77" i="100"/>
  <c r="H77" i="100"/>
  <c r="H76" i="100"/>
  <c r="E4" i="48"/>
  <c r="E4" i="49"/>
  <c r="E4" i="50"/>
  <c r="E4" i="83"/>
  <c r="E4" i="84"/>
  <c r="O9" i="100"/>
  <c r="F40" i="84"/>
  <c r="F6" i="83"/>
  <c r="J88" i="1"/>
  <c r="G88" i="1"/>
  <c r="G89" i="1"/>
  <c r="J89" i="1"/>
  <c r="J87" i="1"/>
  <c r="J86" i="1"/>
  <c r="J85" i="1"/>
  <c r="J84" i="1"/>
  <c r="G84" i="1"/>
  <c r="G87" i="1"/>
  <c r="G86" i="1"/>
  <c r="G85" i="1"/>
  <c r="G83" i="1"/>
  <c r="F44" i="96"/>
  <c r="E44" i="96"/>
  <c r="G14" i="1"/>
  <c r="G13" i="1"/>
  <c r="F43" i="84"/>
  <c r="F35" i="84"/>
  <c r="F26" i="84"/>
  <c r="F22" i="84"/>
  <c r="F9" i="84"/>
  <c r="F6" i="84"/>
  <c r="G12" i="1"/>
  <c r="F28" i="83"/>
  <c r="F23" i="83"/>
  <c r="F20" i="83"/>
  <c r="F8" i="83"/>
  <c r="F6" i="50"/>
  <c r="F6" i="48"/>
  <c r="F6" i="49"/>
  <c r="N10" i="1"/>
  <c r="G10" i="1"/>
  <c r="G11" i="1"/>
  <c r="F63" i="50"/>
  <c r="F27" i="50"/>
  <c r="F17" i="50"/>
  <c r="F42" i="50"/>
  <c r="F9" i="49"/>
  <c r="F9" i="48"/>
  <c r="F9" i="50"/>
  <c r="F47" i="49"/>
  <c r="F26" i="49"/>
  <c r="F21" i="49"/>
  <c r="F13" i="48"/>
  <c r="G9" i="1"/>
  <c r="G8" i="1"/>
  <c r="F25" i="48"/>
  <c r="F38" i="48"/>
  <c r="H87" i="100"/>
  <c r="K87" i="100"/>
  <c r="J87" i="100"/>
  <c r="C132" i="111"/>
  <c r="F1" i="111"/>
  <c r="K101" i="100"/>
  <c r="K100" i="100"/>
  <c r="F132" i="111"/>
  <c r="G19" i="1"/>
  <c r="K15" i="100"/>
  <c r="G103" i="1"/>
  <c r="G92" i="1"/>
  <c r="J92" i="1"/>
  <c r="J102" i="1"/>
  <c r="G102" i="1"/>
  <c r="K4" i="100"/>
  <c r="H85" i="100"/>
  <c r="K85" i="100"/>
  <c r="J85" i="100"/>
  <c r="K95" i="100"/>
  <c r="J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joaoherdade</author>
    <author>Microsoft Office User</author>
  </authors>
  <commentList>
    <comment ref="B22" authorId="0" shapeId="0" xr:uid="{00000000-0006-0000-0300-000001000000}">
      <text>
        <r>
          <rPr>
            <sz val="9"/>
            <color rgb="FF000000"/>
            <rFont val="Calibri"/>
            <family val="2"/>
          </rPr>
          <t>Avaliar o percurso mais fácil</t>
        </r>
        <r>
          <rPr>
            <sz val="9"/>
            <color rgb="FF000000"/>
            <rFont val="Tahoma"/>
            <family val="2"/>
          </rPr>
          <t xml:space="preserve">
</t>
        </r>
      </text>
    </comment>
    <comment ref="C22" authorId="1" shapeId="0" xr:uid="{00000000-0006-0000-0300-000002000000}">
      <text>
        <r>
          <rPr>
            <b/>
            <sz val="10"/>
            <color rgb="FF000000"/>
            <rFont val="+mn-lt"/>
            <charset val="1"/>
          </rPr>
          <t>Se inexistente:</t>
        </r>
        <r>
          <rPr>
            <sz val="10"/>
            <color rgb="FF000000"/>
            <rFont val="+mn-lt"/>
            <charset val="1"/>
          </rPr>
          <t xml:space="preserve">
</t>
        </r>
        <r>
          <rPr>
            <sz val="10"/>
            <color rgb="FF000000"/>
            <rFont val="+mn-lt"/>
            <charset val="1"/>
          </rPr>
          <t>Preencher</t>
        </r>
        <r>
          <rPr>
            <b/>
            <sz val="10"/>
            <color rgb="FF000000"/>
            <rFont val="+mn-lt"/>
            <charset val="1"/>
          </rPr>
          <t xml:space="preserve"> NA </t>
        </r>
        <r>
          <rPr>
            <sz val="10"/>
            <color rgb="FF000000"/>
            <rFont val="+mn-lt"/>
            <charset val="1"/>
          </rPr>
          <t>na primeira célula</t>
        </r>
        <r>
          <rPr>
            <b/>
            <sz val="10"/>
            <color rgb="FF000000"/>
            <rFont val="+mn-lt"/>
            <charset val="1"/>
          </rPr>
          <t xml:space="preserve">. </t>
        </r>
        <r>
          <rPr>
            <sz val="10"/>
            <color rgb="FF000000"/>
            <rFont val="+mn-lt"/>
            <charset val="1"/>
          </rPr>
          <t xml:space="preserve">Copiar valor e colar nas restantes células. </t>
        </r>
      </text>
    </comment>
    <comment ref="B37" authorId="0" shapeId="0" xr:uid="{00000000-0006-0000-0300-000003000000}">
      <text>
        <r>
          <rPr>
            <sz val="9"/>
            <color rgb="FF000000"/>
            <rFont val="Calibri"/>
            <family val="2"/>
          </rPr>
          <t>Avaliar o percurso mais fácil</t>
        </r>
        <r>
          <rPr>
            <sz val="9"/>
            <color rgb="FF000000"/>
            <rFont val="Tahoma"/>
            <family val="2"/>
          </rPr>
          <t xml:space="preserve">
</t>
        </r>
      </text>
    </comment>
    <comment ref="C37" authorId="1" shapeId="0" xr:uid="{00000000-0006-0000-0300-000004000000}">
      <text>
        <r>
          <rPr>
            <b/>
            <sz val="10"/>
            <color rgb="FF000000"/>
            <rFont val="Tahoma"/>
            <family val="2"/>
          </rPr>
          <t xml:space="preserve">Se inexistente:
</t>
        </r>
        <r>
          <rPr>
            <sz val="10"/>
            <color rgb="FF000000"/>
            <rFont val="+mn-lt"/>
            <charset val="1"/>
          </rPr>
          <t xml:space="preserve">Colocar NA e copiar para as restantes células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joaoherdade</author>
  </authors>
  <commentList>
    <comment ref="C25" authorId="0" shapeId="0" xr:uid="{00000000-0006-0000-0400-000001000000}">
      <text>
        <r>
          <rPr>
            <b/>
            <sz val="10"/>
            <color rgb="FF000000"/>
            <rFont val="+mn-lt"/>
            <charset val="1"/>
          </rPr>
          <t xml:space="preserve">Assinalado preferencialmente
</t>
        </r>
        <r>
          <rPr>
            <b/>
            <sz val="10"/>
            <color rgb="FF000000"/>
            <rFont val="+mn-lt"/>
            <charset val="1"/>
          </rPr>
          <t>por pictograma</t>
        </r>
        <r>
          <rPr>
            <sz val="10"/>
            <color rgb="FF000000"/>
            <rFont val="+mn-lt"/>
            <charset val="1"/>
          </rPr>
          <t xml:space="preserve">
</t>
        </r>
      </text>
    </comment>
    <comment ref="C30" authorId="1" shapeId="0" xr:uid="{00000000-0006-0000-0400-000002000000}">
      <text>
        <r>
          <rPr>
            <b/>
            <sz val="9"/>
            <color rgb="FF000000"/>
            <rFont val="Calibri"/>
            <family val="2"/>
          </rPr>
          <t>Se inexistente:</t>
        </r>
        <r>
          <rPr>
            <sz val="9"/>
            <color rgb="FF000000"/>
            <rFont val="Calibri"/>
            <family val="2"/>
          </rPr>
          <t xml:space="preserve">
</t>
        </r>
        <r>
          <rPr>
            <sz val="9"/>
            <color rgb="FF000000"/>
            <rFont val="Calibri"/>
            <family val="2"/>
          </rPr>
          <t>Preencher</t>
        </r>
        <r>
          <rPr>
            <b/>
            <sz val="9"/>
            <color rgb="FF000000"/>
            <rFont val="Calibri"/>
            <family val="2"/>
          </rPr>
          <t xml:space="preserve"> NA </t>
        </r>
        <r>
          <rPr>
            <sz val="9"/>
            <color rgb="FF000000"/>
            <rFont val="Calibri"/>
            <family val="2"/>
          </rPr>
          <t>na primeira célula</t>
        </r>
        <r>
          <rPr>
            <b/>
            <sz val="9"/>
            <color rgb="FF000000"/>
            <rFont val="Calibri"/>
            <family val="2"/>
          </rPr>
          <t xml:space="preserve">. </t>
        </r>
        <r>
          <rPr>
            <sz val="9"/>
            <color rgb="FF000000"/>
            <rFont val="Calibri"/>
            <family val="2"/>
          </rPr>
          <t>Copiar valor e colar na(s) restante(s) célula(s).</t>
        </r>
      </text>
    </comment>
    <comment ref="C40" authorId="1" shapeId="0" xr:uid="{00000000-0006-0000-0400-000003000000}">
      <text>
        <r>
          <rPr>
            <b/>
            <sz val="9"/>
            <color rgb="FF000000"/>
            <rFont val="Calibri"/>
            <family val="2"/>
          </rPr>
          <t>Se inexistente:</t>
        </r>
        <r>
          <rPr>
            <sz val="9"/>
            <color rgb="FF000000"/>
            <rFont val="Calibri"/>
            <family val="2"/>
          </rPr>
          <t xml:space="preserve">
</t>
        </r>
        <r>
          <rPr>
            <sz val="9"/>
            <color rgb="FF000000"/>
            <rFont val="Calibri"/>
            <family val="2"/>
          </rPr>
          <t>Preencher</t>
        </r>
        <r>
          <rPr>
            <b/>
            <sz val="9"/>
            <color rgb="FF000000"/>
            <rFont val="Calibri"/>
            <family val="2"/>
          </rPr>
          <t xml:space="preserve"> NA </t>
        </r>
        <r>
          <rPr>
            <sz val="9"/>
            <color rgb="FF000000"/>
            <rFont val="Calibri"/>
            <family val="2"/>
          </rPr>
          <t>na primeira célula</t>
        </r>
        <r>
          <rPr>
            <b/>
            <sz val="9"/>
            <color rgb="FF000000"/>
            <rFont val="Calibri"/>
            <family val="2"/>
          </rPr>
          <t xml:space="preserve">. </t>
        </r>
        <r>
          <rPr>
            <sz val="9"/>
            <color rgb="FF000000"/>
            <rFont val="Calibri"/>
            <family val="2"/>
          </rPr>
          <t>Copiar valor e colar na(s) restante(s) célula(s).</t>
        </r>
      </text>
    </comment>
    <comment ref="C55" authorId="1" shapeId="0" xr:uid="{00000000-0006-0000-0400-000004000000}">
      <text>
        <r>
          <rPr>
            <b/>
            <sz val="9"/>
            <color rgb="FF000000"/>
            <rFont val="Calibri"/>
            <family val="2"/>
          </rPr>
          <t>Se inexistente:</t>
        </r>
        <r>
          <rPr>
            <sz val="9"/>
            <color rgb="FF000000"/>
            <rFont val="Calibri"/>
            <family val="2"/>
          </rPr>
          <t xml:space="preserve">
</t>
        </r>
        <r>
          <rPr>
            <sz val="9"/>
            <color rgb="FF000000"/>
            <rFont val="Calibri"/>
            <family val="2"/>
          </rPr>
          <t>Preencher</t>
        </r>
        <r>
          <rPr>
            <b/>
            <sz val="9"/>
            <color rgb="FF000000"/>
            <rFont val="Calibri"/>
            <family val="2"/>
          </rPr>
          <t xml:space="preserve"> NA </t>
        </r>
        <r>
          <rPr>
            <sz val="9"/>
            <color rgb="FF000000"/>
            <rFont val="Calibri"/>
            <family val="2"/>
          </rPr>
          <t>na primeira célula</t>
        </r>
        <r>
          <rPr>
            <b/>
            <sz val="9"/>
            <color rgb="FF000000"/>
            <rFont val="Calibri"/>
            <family val="2"/>
          </rPr>
          <t xml:space="preserve">. </t>
        </r>
        <r>
          <rPr>
            <sz val="9"/>
            <color rgb="FF000000"/>
            <rFont val="Calibri"/>
            <family val="2"/>
          </rPr>
          <t>Copiar valor e colar na(s) restante(s) célula(s).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joaoherdade</author>
  </authors>
  <commentList>
    <comment ref="C29" authorId="0" shapeId="0" xr:uid="{00000000-0006-0000-0500-000001000000}">
      <text>
        <r>
          <rPr>
            <b/>
            <sz val="9"/>
            <color rgb="FF000000"/>
            <rFont val="Calibri"/>
            <family val="2"/>
          </rPr>
          <t>Se inexistente:</t>
        </r>
        <r>
          <rPr>
            <sz val="9"/>
            <color rgb="FF000000"/>
            <rFont val="Calibri"/>
            <family val="2"/>
          </rPr>
          <t xml:space="preserve">
</t>
        </r>
        <r>
          <rPr>
            <sz val="9"/>
            <color rgb="FF000000"/>
            <rFont val="Calibri"/>
            <family val="2"/>
          </rPr>
          <t>Preencher</t>
        </r>
        <r>
          <rPr>
            <b/>
            <sz val="9"/>
            <color rgb="FF000000"/>
            <rFont val="Calibri"/>
            <family val="2"/>
          </rPr>
          <t xml:space="preserve"> NA </t>
        </r>
        <r>
          <rPr>
            <sz val="9"/>
            <color rgb="FF000000"/>
            <rFont val="Calibri"/>
            <family val="2"/>
          </rPr>
          <t>na primeira célula</t>
        </r>
        <r>
          <rPr>
            <b/>
            <sz val="9"/>
            <color rgb="FF000000"/>
            <rFont val="Calibri"/>
            <family val="2"/>
          </rPr>
          <t xml:space="preserve">. </t>
        </r>
        <r>
          <rPr>
            <sz val="9"/>
            <color rgb="FF000000"/>
            <rFont val="Calibri"/>
            <family val="2"/>
          </rPr>
          <t>Copiar valor e colar na(s) restante(s) célula(s).</t>
        </r>
      </text>
    </comment>
    <comment ref="C45" authorId="0" shapeId="0" xr:uid="{00000000-0006-0000-0500-000002000000}">
      <text>
        <r>
          <rPr>
            <b/>
            <sz val="9"/>
            <color indexed="81"/>
            <rFont val="Calibri"/>
            <family val="2"/>
          </rPr>
          <t>Se inexistente:</t>
        </r>
        <r>
          <rPr>
            <sz val="9"/>
            <color indexed="81"/>
            <rFont val="Calibri"/>
            <family val="2"/>
          </rPr>
          <t xml:space="preserve">
Preencher</t>
        </r>
        <r>
          <rPr>
            <b/>
            <sz val="9"/>
            <color indexed="81"/>
            <rFont val="Calibri"/>
            <family val="2"/>
          </rPr>
          <t xml:space="preserve"> NA </t>
        </r>
        <r>
          <rPr>
            <sz val="9"/>
            <color indexed="81"/>
            <rFont val="Calibri"/>
            <family val="2"/>
          </rPr>
          <t>na primeira célula</t>
        </r>
        <r>
          <rPr>
            <b/>
            <sz val="9"/>
            <color indexed="81"/>
            <rFont val="Calibri"/>
            <family val="2"/>
          </rPr>
          <t xml:space="preserve">. </t>
        </r>
        <r>
          <rPr>
            <sz val="9"/>
            <color indexed="81"/>
            <rFont val="Calibri"/>
            <family val="2"/>
          </rPr>
          <t>Copiar valor e colar na(s) restante(s) célula(s).</t>
        </r>
      </text>
    </comment>
    <comment ref="C55" authorId="0" shapeId="0" xr:uid="{00000000-0006-0000-0500-000003000000}">
      <text>
        <r>
          <rPr>
            <b/>
            <sz val="9"/>
            <color rgb="FF000000"/>
            <rFont val="Calibri"/>
            <family val="2"/>
          </rPr>
          <t>Se inexistente:</t>
        </r>
        <r>
          <rPr>
            <sz val="9"/>
            <color rgb="FF000000"/>
            <rFont val="Calibri"/>
            <family val="2"/>
          </rPr>
          <t xml:space="preserve">
</t>
        </r>
        <r>
          <rPr>
            <sz val="9"/>
            <color rgb="FF000000"/>
            <rFont val="Calibri"/>
            <family val="2"/>
          </rPr>
          <t>Preencher</t>
        </r>
        <r>
          <rPr>
            <b/>
            <sz val="9"/>
            <color rgb="FF000000"/>
            <rFont val="Calibri"/>
            <family val="2"/>
          </rPr>
          <t xml:space="preserve"> NA </t>
        </r>
        <r>
          <rPr>
            <sz val="9"/>
            <color rgb="FF000000"/>
            <rFont val="Calibri"/>
            <family val="2"/>
          </rPr>
          <t>na primeira célula</t>
        </r>
        <r>
          <rPr>
            <b/>
            <sz val="9"/>
            <color rgb="FF000000"/>
            <rFont val="Calibri"/>
            <family val="2"/>
          </rPr>
          <t xml:space="preserve">. </t>
        </r>
        <r>
          <rPr>
            <sz val="9"/>
            <color rgb="FF000000"/>
            <rFont val="Calibri"/>
            <family val="2"/>
          </rPr>
          <t>Copiar valor e colar na(s) restante(s) célula(s).</t>
        </r>
      </text>
    </comment>
    <comment ref="C66" authorId="0" shapeId="0" xr:uid="{00000000-0006-0000-0500-000004000000}">
      <text>
        <r>
          <rPr>
            <b/>
            <sz val="9"/>
            <color indexed="81"/>
            <rFont val="Calibri"/>
            <family val="2"/>
          </rPr>
          <t>1. Se avaliado em "EXPOSIÇÕES":</t>
        </r>
        <r>
          <rPr>
            <sz val="9"/>
            <color indexed="81"/>
            <rFont val="Calibri"/>
            <family val="2"/>
          </rPr>
          <t xml:space="preserve">
Preencher</t>
        </r>
        <r>
          <rPr>
            <b/>
            <sz val="9"/>
            <color indexed="81"/>
            <rFont val="Calibri"/>
            <family val="2"/>
          </rPr>
          <t xml:space="preserve"> NA </t>
        </r>
        <r>
          <rPr>
            <sz val="9"/>
            <color indexed="81"/>
            <rFont val="Calibri"/>
            <family val="2"/>
          </rPr>
          <t>na primeira célula</t>
        </r>
        <r>
          <rPr>
            <b/>
            <sz val="9"/>
            <color indexed="81"/>
            <rFont val="Calibri"/>
            <family val="2"/>
          </rPr>
          <t xml:space="preserve">. </t>
        </r>
        <r>
          <rPr>
            <sz val="9"/>
            <color indexed="81"/>
            <rFont val="Calibri"/>
            <family val="2"/>
          </rPr>
          <t xml:space="preserve">Copiar valor e colar nas restantes células.
</t>
        </r>
        <r>
          <rPr>
            <b/>
            <sz val="9"/>
            <color indexed="81"/>
            <rFont val="Calibri"/>
            <family val="2"/>
          </rPr>
          <t xml:space="preserve">2. Se Inexistente: 
</t>
        </r>
        <r>
          <rPr>
            <sz val="9"/>
            <color indexed="81"/>
            <rFont val="Calibri"/>
            <family val="2"/>
          </rPr>
          <t xml:space="preserve">Preencher </t>
        </r>
        <r>
          <rPr>
            <b/>
            <sz val="9"/>
            <color indexed="81"/>
            <rFont val="Calibri"/>
            <family val="2"/>
          </rPr>
          <t>0</t>
        </r>
        <r>
          <rPr>
            <sz val="9"/>
            <color indexed="81"/>
            <rFont val="Calibri"/>
            <family val="2"/>
          </rPr>
          <t xml:space="preserve"> na célula C67,  copiar valor e colar nas restantes células.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joaoherdade</author>
  </authors>
  <commentList>
    <comment ref="C21" authorId="0" shapeId="0" xr:uid="{00000000-0006-0000-0700-000001000000}">
      <text>
        <r>
          <rPr>
            <sz val="9"/>
            <color indexed="81"/>
            <rFont val="Calibri"/>
            <family val="2"/>
          </rPr>
          <t xml:space="preserve">Preencher onde aplicável.
Escrever </t>
        </r>
        <r>
          <rPr>
            <b/>
            <sz val="9"/>
            <color indexed="81"/>
            <rFont val="Calibri"/>
            <family val="2"/>
          </rPr>
          <t>NA</t>
        </r>
        <r>
          <rPr>
            <sz val="9"/>
            <color indexed="81"/>
            <rFont val="Calibri"/>
            <family val="2"/>
          </rPr>
          <t xml:space="preserve"> nas restantes células.</t>
        </r>
        <r>
          <rPr>
            <sz val="9"/>
            <color indexed="81"/>
            <rFont val="Tahoma"/>
            <family val="2"/>
          </rPr>
          <t xml:space="preserve">
</t>
        </r>
      </text>
    </comment>
    <comment ref="C36" authorId="0" shapeId="0" xr:uid="{00000000-0006-0000-0700-000002000000}">
      <text>
        <r>
          <rPr>
            <sz val="9"/>
            <color indexed="81"/>
            <rFont val="Calibri"/>
            <family val="2"/>
          </rPr>
          <t xml:space="preserve">Preencher onde aplicável.
</t>
        </r>
        <r>
          <rPr>
            <b/>
            <sz val="9"/>
            <color indexed="81"/>
            <rFont val="Calibri"/>
            <family val="2"/>
          </rPr>
          <t>0</t>
        </r>
        <r>
          <rPr>
            <sz val="9"/>
            <color indexed="81"/>
            <rFont val="Calibri"/>
            <family val="2"/>
          </rPr>
          <t xml:space="preserve"> ou </t>
        </r>
        <r>
          <rPr>
            <b/>
            <sz val="9"/>
            <color indexed="81"/>
            <rFont val="Calibri"/>
            <family val="2"/>
          </rPr>
          <t>NA</t>
        </r>
        <r>
          <rPr>
            <sz val="9"/>
            <color indexed="81"/>
            <rFont val="Calibri"/>
            <family val="2"/>
          </rPr>
          <t xml:space="preserve"> nas restantes células.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joaoherdade</author>
  </authors>
  <commentList>
    <comment ref="C17" authorId="0" shapeId="0" xr:uid="{00000000-0006-0000-0800-000001000000}">
      <text>
        <r>
          <rPr>
            <sz val="9"/>
            <color indexed="81"/>
            <rFont val="Calibri"/>
            <family val="2"/>
          </rPr>
          <t>Se inexistente:
Preencher</t>
        </r>
        <r>
          <rPr>
            <b/>
            <sz val="9"/>
            <color indexed="81"/>
            <rFont val="Calibri"/>
            <family val="2"/>
          </rPr>
          <t xml:space="preserve"> NA</t>
        </r>
        <r>
          <rPr>
            <sz val="9"/>
            <color indexed="81"/>
            <rFont val="Calibri"/>
            <family val="2"/>
          </rPr>
          <t xml:space="preserve"> na primeira célula. Copiar valor e colar nas restantes células.
</t>
        </r>
      </text>
    </comment>
    <comment ref="C27" authorId="0" shapeId="0" xr:uid="{00000000-0006-0000-0800-000002000000}">
      <text>
        <r>
          <rPr>
            <sz val="9"/>
            <color indexed="81"/>
            <rFont val="Calibri"/>
            <family val="2"/>
          </rPr>
          <t>Se inexistente:
Preencher</t>
        </r>
        <r>
          <rPr>
            <b/>
            <sz val="9"/>
            <color indexed="81"/>
            <rFont val="Calibri"/>
            <family val="2"/>
          </rPr>
          <t xml:space="preserve"> NA</t>
        </r>
        <r>
          <rPr>
            <sz val="9"/>
            <color indexed="81"/>
            <rFont val="Calibri"/>
            <family val="2"/>
          </rPr>
          <t xml:space="preserve"> na primeira célula. Copiar valor e colar nas restantes células.
</t>
        </r>
      </text>
    </comment>
    <comment ref="C42" authorId="0" shapeId="0" xr:uid="{00000000-0006-0000-0800-000003000000}">
      <text>
        <r>
          <rPr>
            <sz val="9"/>
            <color indexed="81"/>
            <rFont val="Calibri"/>
            <family val="2"/>
          </rPr>
          <t>Se inexistente:
Preencher</t>
        </r>
        <r>
          <rPr>
            <b/>
            <sz val="9"/>
            <color indexed="81"/>
            <rFont val="Calibri"/>
            <family val="2"/>
          </rPr>
          <t xml:space="preserve"> NA</t>
        </r>
        <r>
          <rPr>
            <sz val="9"/>
            <color indexed="81"/>
            <rFont val="Calibri"/>
            <family val="2"/>
          </rPr>
          <t xml:space="preserve"> na primeira célula. Copiar valor e colar nas restantes células.
</t>
        </r>
      </text>
    </comment>
    <comment ref="C54" authorId="0" shapeId="0" xr:uid="{00000000-0006-0000-0800-000004000000}">
      <text>
        <r>
          <rPr>
            <sz val="9"/>
            <color indexed="81"/>
            <rFont val="Calibri"/>
            <family val="2"/>
          </rPr>
          <t xml:space="preserve">Se Inexistente: 
Preencher 0 na célula C43,  copiar valor e colar nas restantes células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joaoherdade</author>
  </authors>
  <commentList>
    <comment ref="C28" authorId="0" shapeId="0" xr:uid="{00000000-0006-0000-0C00-000001000000}">
      <text>
        <r>
          <rPr>
            <b/>
            <sz val="9"/>
            <color indexed="81"/>
            <rFont val="Calibri"/>
            <family val="2"/>
          </rPr>
          <t>Se inexistente:</t>
        </r>
        <r>
          <rPr>
            <sz val="9"/>
            <color indexed="81"/>
            <rFont val="Calibri"/>
            <family val="2"/>
          </rPr>
          <t xml:space="preserve">
Preencher</t>
        </r>
        <r>
          <rPr>
            <b/>
            <sz val="9"/>
            <color indexed="81"/>
            <rFont val="Calibri"/>
            <family val="2"/>
          </rPr>
          <t xml:space="preserve"> NA </t>
        </r>
        <r>
          <rPr>
            <sz val="9"/>
            <color indexed="81"/>
            <rFont val="Calibri"/>
            <family val="2"/>
          </rPr>
          <t>na primeira célula</t>
        </r>
        <r>
          <rPr>
            <b/>
            <sz val="9"/>
            <color indexed="81"/>
            <rFont val="Calibri"/>
            <family val="2"/>
          </rPr>
          <t xml:space="preserve">. </t>
        </r>
        <r>
          <rPr>
            <sz val="9"/>
            <color indexed="81"/>
            <rFont val="Calibri"/>
            <family val="2"/>
          </rPr>
          <t>Copiar valor e colar na(s) restante(s) célula(s).</t>
        </r>
      </text>
    </comment>
    <comment ref="C44" authorId="0" shapeId="0" xr:uid="{00000000-0006-0000-0C00-000002000000}">
      <text>
        <r>
          <rPr>
            <b/>
            <sz val="9"/>
            <color indexed="81"/>
            <rFont val="Calibri"/>
            <family val="2"/>
          </rPr>
          <t>Se inexistente:</t>
        </r>
        <r>
          <rPr>
            <sz val="9"/>
            <color indexed="81"/>
            <rFont val="Calibri"/>
            <family val="2"/>
          </rPr>
          <t xml:space="preserve">
Preencher</t>
        </r>
        <r>
          <rPr>
            <b/>
            <sz val="9"/>
            <color indexed="81"/>
            <rFont val="Calibri"/>
            <family val="2"/>
          </rPr>
          <t xml:space="preserve"> NA </t>
        </r>
        <r>
          <rPr>
            <sz val="9"/>
            <color indexed="81"/>
            <rFont val="Calibri"/>
            <family val="2"/>
          </rPr>
          <t>na primeira célula</t>
        </r>
        <r>
          <rPr>
            <b/>
            <sz val="9"/>
            <color indexed="81"/>
            <rFont val="Calibri"/>
            <family val="2"/>
          </rPr>
          <t xml:space="preserve">. </t>
        </r>
        <r>
          <rPr>
            <sz val="9"/>
            <color indexed="81"/>
            <rFont val="Calibri"/>
            <family val="2"/>
          </rPr>
          <t>Copiar valor e colar na(s) restante(s) célula(s).</t>
        </r>
      </text>
    </comment>
    <comment ref="C54" authorId="0" shapeId="0" xr:uid="{00000000-0006-0000-0C00-000003000000}">
      <text>
        <r>
          <rPr>
            <b/>
            <sz val="9"/>
            <color indexed="81"/>
            <rFont val="Calibri"/>
            <family val="2"/>
          </rPr>
          <t>Se inexistente:</t>
        </r>
        <r>
          <rPr>
            <sz val="9"/>
            <color indexed="81"/>
            <rFont val="Calibri"/>
            <family val="2"/>
          </rPr>
          <t xml:space="preserve">
Preencher</t>
        </r>
        <r>
          <rPr>
            <b/>
            <sz val="9"/>
            <color indexed="81"/>
            <rFont val="Calibri"/>
            <family val="2"/>
          </rPr>
          <t xml:space="preserve"> NA </t>
        </r>
        <r>
          <rPr>
            <sz val="9"/>
            <color indexed="81"/>
            <rFont val="Calibri"/>
            <family val="2"/>
          </rPr>
          <t>na primeira célula</t>
        </r>
        <r>
          <rPr>
            <b/>
            <sz val="9"/>
            <color indexed="81"/>
            <rFont val="Calibri"/>
            <family val="2"/>
          </rPr>
          <t xml:space="preserve">. </t>
        </r>
        <r>
          <rPr>
            <sz val="9"/>
            <color indexed="81"/>
            <rFont val="Calibri"/>
            <family val="2"/>
          </rPr>
          <t>Copiar valor e colar na(s) restante(s) célula(s).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joaoherdade</author>
  </authors>
  <commentList>
    <comment ref="C22" authorId="0" shapeId="0" xr:uid="{00000000-0006-0000-0D00-000001000000}">
      <text>
        <r>
          <rPr>
            <b/>
            <sz val="9"/>
            <color indexed="81"/>
            <rFont val="Calibri"/>
            <family val="2"/>
          </rPr>
          <t>Se inexistente:</t>
        </r>
        <r>
          <rPr>
            <sz val="9"/>
            <color indexed="81"/>
            <rFont val="Calibri"/>
            <family val="2"/>
          </rPr>
          <t xml:space="preserve">
Preencher</t>
        </r>
        <r>
          <rPr>
            <b/>
            <sz val="9"/>
            <color indexed="81"/>
            <rFont val="Calibri"/>
            <family val="2"/>
          </rPr>
          <t xml:space="preserve"> 0 </t>
        </r>
        <r>
          <rPr>
            <sz val="9"/>
            <color indexed="81"/>
            <rFont val="Calibri"/>
            <family val="2"/>
          </rPr>
          <t>na primeira célula e 0 na(s) seguinte(s)</t>
        </r>
      </text>
    </comment>
    <comment ref="C33" authorId="0" shapeId="0" xr:uid="{00000000-0006-0000-0D00-000002000000}">
      <text>
        <r>
          <rPr>
            <b/>
            <sz val="9"/>
            <color rgb="FF000000"/>
            <rFont val="Tahoma"/>
            <family val="2"/>
          </rPr>
          <t>Se inexistente:</t>
        </r>
        <r>
          <rPr>
            <sz val="9"/>
            <color rgb="FF000000"/>
            <rFont val="Tahoma"/>
            <family val="2"/>
          </rPr>
          <t xml:space="preserve">
</t>
        </r>
        <r>
          <rPr>
            <sz val="9"/>
            <color rgb="FF000000"/>
            <rFont val="Tahoma"/>
            <family val="2"/>
          </rPr>
          <t>Preencher</t>
        </r>
        <r>
          <rPr>
            <b/>
            <sz val="9"/>
            <color rgb="FF000000"/>
            <rFont val="Tahoma"/>
            <family val="2"/>
          </rPr>
          <t xml:space="preserve"> 0 </t>
        </r>
        <r>
          <rPr>
            <sz val="9"/>
            <color rgb="FF000000"/>
            <rFont val="Tahoma"/>
            <family val="2"/>
          </rPr>
          <t xml:space="preserve">na primeira célula e </t>
        </r>
        <r>
          <rPr>
            <b/>
            <sz val="9"/>
            <color rgb="FF000000"/>
            <rFont val="Tahoma"/>
            <family val="2"/>
          </rPr>
          <t>NA</t>
        </r>
        <r>
          <rPr>
            <sz val="9"/>
            <color rgb="FF000000"/>
            <rFont val="Tahoma"/>
            <family val="2"/>
          </rPr>
          <t xml:space="preserve"> na seguinte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joaoherdade</author>
    <author>Microsoft Office User</author>
  </authors>
  <commentList>
    <comment ref="B4" authorId="0" shapeId="0" xr:uid="{00000000-0006-0000-0E00-000001000000}">
      <text>
        <r>
          <rPr>
            <sz val="9"/>
            <color rgb="FF000000"/>
            <rFont val="Calibri"/>
            <family val="2"/>
          </rPr>
          <t xml:space="preserve">Pode ser mudado nome. Ex:" O Edifício como exposição permanente"
</t>
        </r>
      </text>
    </comment>
    <comment ref="B45" authorId="0" shapeId="0" xr:uid="{00000000-0006-0000-0E00-000002000000}">
      <text>
        <r>
          <rPr>
            <b/>
            <sz val="9"/>
            <color rgb="FF000000"/>
            <rFont val="Calibri"/>
            <family val="2"/>
          </rPr>
          <t xml:space="preserve">Contraste=((B1-B2)/B1)x100   = ou &gt; 70%
</t>
        </r>
        <r>
          <rPr>
            <b/>
            <sz val="9"/>
            <color rgb="FF000000"/>
            <rFont val="Calibri"/>
            <family val="2"/>
          </rPr>
          <t>B1=</t>
        </r>
        <r>
          <rPr>
            <sz val="9"/>
            <color rgb="FF000000"/>
            <rFont val="Calibri"/>
            <family val="2"/>
          </rPr>
          <t>Valor de refletância luminosa (LRV) da cor mais clara</t>
        </r>
        <r>
          <rPr>
            <b/>
            <sz val="9"/>
            <color rgb="FF000000"/>
            <rFont val="Calibri"/>
            <family val="2"/>
          </rPr>
          <t xml:space="preserve">
</t>
        </r>
        <r>
          <rPr>
            <b/>
            <sz val="9"/>
            <color rgb="FF000000"/>
            <rFont val="Calibri"/>
            <family val="2"/>
          </rPr>
          <t>B2=</t>
        </r>
        <r>
          <rPr>
            <sz val="9"/>
            <color rgb="FF000000"/>
            <rFont val="Calibri"/>
            <family val="2"/>
          </rPr>
          <t xml:space="preserve"> Valor de refletância luminosa (LRV) da cor mais escura
</t>
        </r>
        <r>
          <rPr>
            <sz val="9"/>
            <color rgb="FF000000"/>
            <rFont val="Calibri"/>
            <family val="2"/>
          </rPr>
          <t>Ver: https://www.disabilityaccessconsultants.com.au/luminance-testing/</t>
        </r>
      </text>
    </comment>
    <comment ref="B63" authorId="0" shapeId="0" xr:uid="{00000000-0006-0000-0E00-000003000000}">
      <text>
        <r>
          <rPr>
            <sz val="9"/>
            <color rgb="FF000000"/>
            <rFont val="Calibri"/>
            <family val="2"/>
          </rPr>
          <t>Tabelas colocadas a 45 graus são mais legíveis</t>
        </r>
        <r>
          <rPr>
            <sz val="9"/>
            <color rgb="FF000000"/>
            <rFont val="Tahoma"/>
            <family val="2"/>
          </rPr>
          <t xml:space="preserve">
</t>
        </r>
      </text>
    </comment>
    <comment ref="B68" authorId="0" shapeId="0" xr:uid="{00000000-0006-0000-0E00-000004000000}">
      <text>
        <r>
          <rPr>
            <sz val="9"/>
            <color rgb="FF000000"/>
            <rFont val="Tahoma"/>
            <family val="2"/>
          </rPr>
          <t xml:space="preserve">14 pts se a distância de leitura for &lt;0,5m com alto contraste sobre fundo branco
</t>
        </r>
      </text>
    </comment>
    <comment ref="B79" authorId="0" shapeId="0" xr:uid="{00000000-0006-0000-0E00-000005000000}">
      <text>
        <r>
          <rPr>
            <sz val="9"/>
            <color rgb="FF000000"/>
            <rFont val="Tahoma"/>
            <family val="2"/>
          </rPr>
          <t xml:space="preserve">Ver linha 45.
</t>
        </r>
        <r>
          <rPr>
            <sz val="9"/>
            <color rgb="FF000000"/>
            <rFont val="Tahoma"/>
            <family val="2"/>
          </rPr>
          <t>Contraste &gt;70% (LRV)</t>
        </r>
      </text>
    </comment>
    <comment ref="B106" authorId="1" shapeId="0" xr:uid="{00000000-0006-0000-0E00-000006000000}">
      <text>
        <r>
          <rPr>
            <sz val="8"/>
            <color rgb="FF000000"/>
            <rFont val="+mn-lt"/>
            <charset val="1"/>
          </rPr>
          <t xml:space="preserve">Usar letras com 70% contraste e 4.5 mm altura
</t>
        </r>
      </text>
    </comment>
    <comment ref="B110" authorId="0" shapeId="0" xr:uid="{00000000-0006-0000-0E00-000007000000}">
      <text>
        <r>
          <rPr>
            <sz val="9"/>
            <color rgb="FF000000"/>
            <rFont val="Tahoma"/>
            <family val="2"/>
          </rPr>
          <t xml:space="preserve">Objetos essenciais ao tema da exposição devem ser acessíveias ao visitante para examinação tátil
</t>
        </r>
        <r>
          <rPr>
            <sz val="9"/>
            <color rgb="FF000000"/>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joaoherdade</author>
  </authors>
  <commentList>
    <comment ref="B4" authorId="0" shapeId="0" xr:uid="{00000000-0006-0000-0F00-000001000000}">
      <text>
        <r>
          <rPr>
            <b/>
            <sz val="9"/>
            <color rgb="FF000000"/>
            <rFont val="Calibri"/>
            <family val="2"/>
          </rPr>
          <t>Inserir nome da exposição ex: "Pintura portuguesa do sec XIX"</t>
        </r>
      </text>
    </comment>
    <comment ref="B63" authorId="0" shapeId="0" xr:uid="{00000000-0006-0000-0F00-000002000000}">
      <text>
        <r>
          <rPr>
            <sz val="9"/>
            <color rgb="FF000000"/>
            <rFont val="Calibri"/>
            <family val="2"/>
          </rPr>
          <t>Tabelas colocadas a 45 graus são mais legíveis</t>
        </r>
        <r>
          <rPr>
            <sz val="9"/>
            <color rgb="FF000000"/>
            <rFont val="Tahoma"/>
            <family val="2"/>
          </rPr>
          <t xml:space="preserve">
</t>
        </r>
      </text>
    </comment>
    <comment ref="B68" authorId="0" shapeId="0" xr:uid="{00000000-0006-0000-0F00-000003000000}">
      <text>
        <r>
          <rPr>
            <sz val="9"/>
            <color rgb="FF000000"/>
            <rFont val="Tahoma"/>
            <family val="2"/>
          </rPr>
          <t xml:space="preserve">14 pts se a distância de leitura for &lt;0,5m com alto contraste sobre fundo branco
</t>
        </r>
      </text>
    </comment>
    <comment ref="B110" authorId="0" shapeId="0" xr:uid="{00000000-0006-0000-0F00-000004000000}">
      <text>
        <r>
          <rPr>
            <sz val="9"/>
            <color rgb="FF000000"/>
            <rFont val="Tahoma"/>
            <family val="2"/>
          </rPr>
          <t xml:space="preserve">Objetos essenciais ao tema da exposição devem ser acessíveias ao visitante para examinação tátil
</t>
        </r>
        <r>
          <rPr>
            <sz val="9"/>
            <color rgb="FF000000"/>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29" authorId="0" shapeId="0" xr:uid="{00000000-0006-0000-1600-000001000000}">
      <text>
        <r>
          <rPr>
            <b/>
            <sz val="10"/>
            <color rgb="FF000000"/>
            <rFont val="Tahoma"/>
            <family val="2"/>
          </rPr>
          <t>Apenas aplicável nos edifícios da Admisnstração pública</t>
        </r>
        <r>
          <rPr>
            <sz val="10"/>
            <color rgb="FF000000"/>
            <rFont val="Tahoma"/>
            <family val="2"/>
          </rPr>
          <t xml:space="preserve">
</t>
        </r>
      </text>
    </comment>
  </commentList>
</comments>
</file>

<file path=xl/sharedStrings.xml><?xml version="1.0" encoding="utf-8"?>
<sst xmlns="http://schemas.openxmlformats.org/spreadsheetml/2006/main" count="18190" uniqueCount="956">
  <si>
    <t xml:space="preserve">Quando pertinente, são exigidos requisitos de acessibilidade por ocasião de contratação de bens e serviços? </t>
  </si>
  <si>
    <t>N.º</t>
  </si>
  <si>
    <t>ASSUNTO</t>
  </si>
  <si>
    <t>Pts.</t>
  </si>
  <si>
    <t xml:space="preserve">% </t>
  </si>
  <si>
    <t>EDIFÍCIO</t>
  </si>
  <si>
    <t>EXPOSIÇÕES</t>
  </si>
  <si>
    <t>COMUNICAÇÃO</t>
  </si>
  <si>
    <t>SEGURANÇA</t>
  </si>
  <si>
    <t>CONSULTORIA</t>
  </si>
  <si>
    <t>FORMAÇÃO</t>
  </si>
  <si>
    <t>Enquadramento legal</t>
  </si>
  <si>
    <t>EMPREGO</t>
  </si>
  <si>
    <t>AVALIAÇÃO</t>
  </si>
  <si>
    <t>Avaliação como prática corrente</t>
  </si>
  <si>
    <t xml:space="preserve">Assuntos avaliados </t>
  </si>
  <si>
    <t xml:space="preserve">Métodos de avaliação  </t>
  </si>
  <si>
    <t>Relatórios</t>
  </si>
  <si>
    <t>Reformulação da oferta</t>
  </si>
  <si>
    <t>GESTÃO</t>
  </si>
  <si>
    <t xml:space="preserve"> Documento de Missão</t>
  </si>
  <si>
    <t xml:space="preserve"> Plano de Acessibilidade </t>
  </si>
  <si>
    <t xml:space="preserve"> Equipa</t>
  </si>
  <si>
    <t xml:space="preserve">Financiamento </t>
  </si>
  <si>
    <t xml:space="preserve">Parcerias </t>
  </si>
  <si>
    <t>LOCALIZAÇÃO E ORIENTAÇÃO</t>
  </si>
  <si>
    <t>Valor</t>
  </si>
  <si>
    <t>Soma</t>
  </si>
  <si>
    <t xml:space="preserve">Todo o espaço é acessível a visitantes com mobilidade condicionada? </t>
  </si>
  <si>
    <t>Acesso por transporte público</t>
  </si>
  <si>
    <t>Acesso por transporte privado</t>
  </si>
  <si>
    <t xml:space="preserve">Todo o espaço expositivo é acessível a visitantes com mobilidade condicionada? </t>
  </si>
  <si>
    <t>soma</t>
  </si>
  <si>
    <t>Está instalado um sistema de emergência?</t>
  </si>
  <si>
    <t>Sistemas de aviso</t>
  </si>
  <si>
    <t xml:space="preserve">Apoio em caso de emergência  </t>
  </si>
  <si>
    <t xml:space="preserve">Pareceres </t>
  </si>
  <si>
    <t>Grupos Consultivos</t>
  </si>
  <si>
    <t xml:space="preserve">Melhorias feitas a partir de consultoria </t>
  </si>
  <si>
    <t>Informação sobre a Instituição</t>
  </si>
  <si>
    <t>Saídas de Emergência</t>
  </si>
  <si>
    <t>Pareceres</t>
  </si>
  <si>
    <t>Emprego</t>
  </si>
  <si>
    <t>Voluntariado</t>
  </si>
  <si>
    <t>Assunto</t>
  </si>
  <si>
    <t>Observações</t>
  </si>
  <si>
    <t>Pontuação a atribuir relativa ao cumprimento</t>
  </si>
  <si>
    <t>Segurança</t>
  </si>
  <si>
    <t>Avaliação</t>
  </si>
  <si>
    <t xml:space="preserve">Formação sobre necessidades específicas do público </t>
  </si>
  <si>
    <t>Os objetos expostos na parede estão colocadas a uma altura entre 1,20 m e 1,70 m do pavimento?</t>
  </si>
  <si>
    <t>Pontuação Final | % Ponderada de Cumprimento das Normas e Boas Práticas</t>
  </si>
  <si>
    <t>% da Área Total</t>
  </si>
  <si>
    <t>1.1</t>
  </si>
  <si>
    <t>1.2</t>
  </si>
  <si>
    <t>Entrada</t>
  </si>
  <si>
    <t>1.3</t>
  </si>
  <si>
    <t>1.4</t>
  </si>
  <si>
    <t xml:space="preserve">Valor </t>
  </si>
  <si>
    <t>Percurso</t>
  </si>
  <si>
    <t>Loja</t>
  </si>
  <si>
    <t xml:space="preserve"> </t>
  </si>
  <si>
    <t>Caraterísticas dos lugares</t>
  </si>
  <si>
    <t>Mesas e cadeiras</t>
  </si>
  <si>
    <t>NA</t>
  </si>
  <si>
    <t xml:space="preserve">Os passeios são rebaixados?      </t>
  </si>
  <si>
    <t>Existem passagens de peões perto da entrada principal da instituição?</t>
  </si>
  <si>
    <t xml:space="preserve">Existe um parque de estacionamento perto da entrada do edifício? </t>
  </si>
  <si>
    <t>Se tem escadas ou degraus, existe um acesso por rampa?</t>
  </si>
  <si>
    <t xml:space="preserve">Têm de diâmetro entre 0,35 m e 0,50 m para ser fácil agarrá-los? </t>
  </si>
  <si>
    <t xml:space="preserve">São contínuos ao longo dos vários lances? </t>
  </si>
  <si>
    <t>Prolongam-se no acesso e chegada dos patamares, com medida igual à do cobertor do degrau?</t>
  </si>
  <si>
    <t xml:space="preserve"> O início e o fim da escada são assinalados com faixas anti-derrapantes de cor contrastante? </t>
  </si>
  <si>
    <t xml:space="preserve">Os degraus têm faixas anti-derrapantes e de cor contrastante? </t>
  </si>
  <si>
    <t>As escadas têm guardas?</t>
  </si>
  <si>
    <t xml:space="preserve">A altura das guardas é igual ou superior a 1,20 m? </t>
  </si>
  <si>
    <t xml:space="preserve">Se as guardas têm prumos verticais, têm afastamento inferior a 0,12 m? </t>
  </si>
  <si>
    <t>Existem corrimãos a dois níveis de altura, a 0,70 m e 0,90 m do pavimento?</t>
  </si>
  <si>
    <t xml:space="preserve">A entrada principal está livre de desníveis? </t>
  </si>
  <si>
    <t>Tem expressão sonora e visual?</t>
  </si>
  <si>
    <t>Existe porta automática na entrada?</t>
  </si>
  <si>
    <t>A porta permanece aberta pelo menos 5 segundos?</t>
  </si>
  <si>
    <t>Se há vestíbulos com guarda-vento duplo, existe um afastamento de 1,20 m entre os vãos úteis de abertura das duas portas?</t>
  </si>
  <si>
    <t>Estão claramente assinalados?</t>
  </si>
  <si>
    <t>Os botões estão colocados a uma altura adequada, entre 0,90 m e 1,30 m do pavimento?</t>
  </si>
  <si>
    <t>Tem um corrimão contínuo, com 0,90 m de altura?</t>
  </si>
  <si>
    <t>Está dotado de um sistema de abertura automática, em caso de emergência?</t>
  </si>
  <si>
    <t>Têm informação áudio sobre subida, descida e piso a que se chega?</t>
  </si>
  <si>
    <t>Têm informação visual sobre subida, descida e piso a que se chega?</t>
  </si>
  <si>
    <t>Têm botoneiras em Braille, com distinção tactil para os botões de chamada?</t>
  </si>
  <si>
    <t xml:space="preserve">Existem zonas para descansar em vários locais do edifício? </t>
  </si>
  <si>
    <t>Estão situadas a intervalos frequentes?</t>
  </si>
  <si>
    <t>Existem em pelo menos 50% do espaço?</t>
  </si>
  <si>
    <t>Existem bancos fixos em vários locais do edifício?</t>
  </si>
  <si>
    <t>Há vários tipos de bancos?</t>
  </si>
  <si>
    <t>Os bancos têm costas e braços para apoio, de modo a ser mais fácil levantar-se dos assentos, fazendo dos braços alavancas?</t>
  </si>
  <si>
    <t>Os assentos têm alturas variadas, 0,45 m – 0,50 m para adultos de estatura média e 0,35 m para pessoas de baixa estatura e crianças?</t>
  </si>
  <si>
    <t>Existem bancos portáteis em vários locais do edifício?</t>
  </si>
  <si>
    <t>Permitem que uma pessoa em cadeira de rodas se sente de frente?</t>
  </si>
  <si>
    <t xml:space="preserve">Existe área de descanso para cães-guia? </t>
  </si>
  <si>
    <t xml:space="preserve">É em zona sossegada?  </t>
  </si>
  <si>
    <t>A vitrina ou mesa deixa livre o percurso de visita?</t>
  </si>
  <si>
    <t>Quando apropriado, os objetos estão em posição inclinada para melhorar a visibilidade?</t>
  </si>
  <si>
    <t>Os objetos mais pequenos estão colocados à frente?</t>
  </si>
  <si>
    <t>A iluminação atende às necessidades de um visitante em pé e também sentado numa cadeira de rodas?</t>
  </si>
  <si>
    <t>Minimiza o reflexo nos objetos, painéis e vidros de proteção das vitrinas?</t>
  </si>
  <si>
    <t>Evita sombras ou zonas mal iluminadas nas vitrinas, mesas ou painéis?</t>
  </si>
  <si>
    <t xml:space="preserve">A iluminação é consistente ao longo do espaço ? </t>
  </si>
  <si>
    <t>A iluminação tem pelo menos 100 lux?</t>
  </si>
  <si>
    <t>Está direcionada de modo a evitar o encadeamento?</t>
  </si>
  <si>
    <t xml:space="preserve">Tem por baixo espaço suficiente para um visitante em cadeira de rodas se aproximar e observar os objetos de frente? </t>
  </si>
  <si>
    <t>Número de lugares destinados a pessoas em cadeiras de rodas</t>
  </si>
  <si>
    <t xml:space="preserve">Cada lugar especialmente destinado a pessoas em cadeiras de rodas está junto de pelo menos um lugar para acompanhante sem limitações de mobilidade? </t>
  </si>
  <si>
    <t>Todas as áreas de passagem estão livres de desníveis?</t>
  </si>
  <si>
    <t>Todas as áreas de passagem possuem uma largura mínima de 1,20 m?</t>
  </si>
  <si>
    <t>O espaço está livre de potenciais obstáculos, como floreiras, suportes de sinalética ou mobiliário?</t>
  </si>
  <si>
    <t xml:space="preserve">A superfície do pavimento é firme, durável e estável? </t>
  </si>
  <si>
    <t>É contínua, não possuindo juntas com profundidade superior a 5 mm?</t>
  </si>
  <si>
    <t>É anti-derrapante?</t>
  </si>
  <si>
    <t>As marcas estão colocadas entre 1,20 m e 1,50 m do pavimento?</t>
  </si>
  <si>
    <t>O reflexo no vidro permite ver com clareza para além da porta?</t>
  </si>
  <si>
    <t xml:space="preserve">As portas e vãos têm uma largura mínima livre de 0,87 m? </t>
  </si>
  <si>
    <t>Os manípulos são de abertura fácil (tipo muleta)?</t>
  </si>
  <si>
    <t>Estão colocados a uma altura do pavimento entre 0,80 m e 1,10 m?</t>
  </si>
  <si>
    <t>Tem por baixo espaço suficiente para um visitante em cadeira de rodas se aproximar  de frente?</t>
  </si>
  <si>
    <t xml:space="preserve">Existem sanitários acessíveis a pessoas com deficiência motora? </t>
  </si>
  <si>
    <t>São fáceis de localizar dentro do edifício?</t>
  </si>
  <si>
    <t>As portas são de correr?</t>
  </si>
  <si>
    <t>Há barras de apoio rebatíveis colocadas de ambos os lados da sanita?</t>
  </si>
  <si>
    <t xml:space="preserve">Todos os equipamentos estão em local facilmente alcançável? </t>
  </si>
  <si>
    <t>Existe sistema de alarme, em caso de emergência?</t>
  </si>
  <si>
    <t>O sistema de alarme é sonoro?</t>
  </si>
  <si>
    <t>O sistema de alarme é luminoso?</t>
  </si>
  <si>
    <t>Existe espaço de assistência para adultos com bébés pequenos?</t>
  </si>
  <si>
    <t>Tem sanitas e lavatórios acessíveis a crianças e pessoas pequenas?</t>
  </si>
  <si>
    <t>Cafetaria</t>
  </si>
  <si>
    <t>Biblioteca</t>
  </si>
  <si>
    <t>O percurso para chegar até à porta está bem assinalado na via pública?</t>
  </si>
  <si>
    <t>A instituição é facilmente identificável?</t>
  </si>
  <si>
    <t>Existem telões (ou outro equipamento) junto da fachada?</t>
  </si>
  <si>
    <t>Existem maquetes do edifício para tocar?</t>
  </si>
  <si>
    <t>Estão colocados perto da entrada do edifício?</t>
  </si>
  <si>
    <t>Existem mapas simples em todos os pisos?</t>
  </si>
  <si>
    <t>Os mapas têm indicação “Você está aqui”?</t>
  </si>
  <si>
    <t>Estão colocados em locais onde são bem visíveis?</t>
  </si>
  <si>
    <t>Estão colocadas a uma altura entre 1,20 m e 1,70 m do pavimento?</t>
  </si>
  <si>
    <t>Têm indicações de percurso recomendado?</t>
  </si>
  <si>
    <t>Têm indicações das áreas visitáveis onde a acessibilidade é plena?</t>
  </si>
  <si>
    <t>Há plantas em relevo?</t>
  </si>
  <si>
    <t>Há contraste entre a cor do fundo e a letra ou símbolos gráficos?</t>
  </si>
  <si>
    <t>Existe sinalização em Braille?</t>
  </si>
  <si>
    <t>Caso exista, a sua localização é consistente e previsível?</t>
  </si>
  <si>
    <t>Está espalhada pelo edifício em locais onde é bem visível?</t>
  </si>
  <si>
    <t>Está colocada a uma altura entre 1,20 m e 1,70 m do pavimento?</t>
  </si>
  <si>
    <t>É clara e legível?</t>
  </si>
  <si>
    <t xml:space="preserve">Tem um símbolo gráfico não-verbal associado? </t>
  </si>
  <si>
    <t>Os símbolos gráficos são de interpretação fácil?</t>
  </si>
  <si>
    <t>Havendo desníveis, há passagem alternativa?</t>
  </si>
  <si>
    <t>O percurso de visita tem uma largura mínima de 1,20 m em toda a sua extensão?</t>
  </si>
  <si>
    <t xml:space="preserve">Há contraste entre a cor do pavimento e a das paredes? </t>
  </si>
  <si>
    <t>Está livre de obstáculos como floreiras, suportes de sinalética ou mobiliário?</t>
  </si>
  <si>
    <t>Se existem obstáculos, estão bem assinalados?</t>
  </si>
  <si>
    <t>Há percursos recomendados?</t>
  </si>
  <si>
    <t>Estão claramente definidos por sinalética?</t>
  </si>
  <si>
    <t>Estão claramente definidos pela disposição dos equipamentos?</t>
  </si>
  <si>
    <t>Estão claramente definidos pela iluminação?</t>
  </si>
  <si>
    <t>Se há objetos salientes, estão devidamente assinalados de modo a que não se tornem obstáculos?</t>
  </si>
  <si>
    <t>Objetos muito pequenos têm reproduções a uma escala maior em fotografia ou ilustração?</t>
  </si>
  <si>
    <t>Existe contraste cromático entre os objetos expostos e as superfícies de fundo?</t>
  </si>
  <si>
    <t>Quando apropriado, há lupas disponíveis para observação de pormenores?</t>
  </si>
  <si>
    <t xml:space="preserve">A iluminação é consistente ao longo do espaço expositivo? </t>
  </si>
  <si>
    <t>A iluminação do percurso expositivo tem pelo menos 100 lux?</t>
  </si>
  <si>
    <t xml:space="preserve">Existe iluminação adequada (100 lux) para ler as tabelas e os textos? </t>
  </si>
  <si>
    <t>Evita projetar a sombra do visitante nos objetos, painéis ou legendas?</t>
  </si>
  <si>
    <t xml:space="preserve">Existem textos de sala? </t>
  </si>
  <si>
    <t xml:space="preserve">Existem tabelas de peças? </t>
  </si>
  <si>
    <t>A sua localização é facilmente percetível?</t>
  </si>
  <si>
    <t>É consistente e previsível em todo o espaço da exposição?</t>
  </si>
  <si>
    <t xml:space="preserve">O topo dos textos de sala está fixado a uma altura entre 1,60 m e 2 m do pavimento? </t>
  </si>
  <si>
    <t>O topo das tabelas das peças na vertical está a uma altura entre 1,20 m e 1,60 m do pavimento?</t>
  </si>
  <si>
    <t>Os textos de sala têm menos de 150 palavras?</t>
  </si>
  <si>
    <t>Os textos nas tabelas das peças têm menos de 70 palavras?</t>
  </si>
  <si>
    <t>Os textos de sala têm letras com tamanho igual ou superior a 24 pts?</t>
  </si>
  <si>
    <t>O tipo de letra é sem serifa?</t>
  </si>
  <si>
    <t xml:space="preserve">As letras têm espaçamento adequado?  </t>
  </si>
  <si>
    <t xml:space="preserve">São evitados títulos só com maiúsculas? </t>
  </si>
  <si>
    <t xml:space="preserve">São evitados textos em itálico? </t>
  </si>
  <si>
    <t xml:space="preserve">São evitados textos a negrito? </t>
  </si>
  <si>
    <t>Os textos são alinhados à esquerda?</t>
  </si>
  <si>
    <t>Os parágrafos são separados por espaços?</t>
  </si>
  <si>
    <t xml:space="preserve">O texto é impresso em fundo sólido, sem padrões? </t>
  </si>
  <si>
    <t xml:space="preserve">A cor do fundo contrasta com a cor da letra?   </t>
  </si>
  <si>
    <t>Os textos dos painéis e tabelas estão também impressos com letras ampliadas?</t>
  </si>
  <si>
    <t>Os textos dos painéis e tabelas estão também impressos em Braille?</t>
  </si>
  <si>
    <t xml:space="preserve">Existe música ou outro tipo de sons no ambiente para sublinhar o assunto da exposição? </t>
  </si>
  <si>
    <t>Os níveis sonoros são moderados, de modo a não provocar ansiedade ou desorientação?</t>
  </si>
  <si>
    <t xml:space="preserve">Foi evitada a sobreposições de sons no mesmo local? </t>
  </si>
  <si>
    <t xml:space="preserve">Há informação escrita sobre a música ou sons que se fazem ouvir? </t>
  </si>
  <si>
    <t>Incluem equipamento para amplificação do som, para quem usa aparelho auditivo?</t>
  </si>
  <si>
    <t>O texto áudio está disponível em texto impresso?</t>
  </si>
  <si>
    <t>Têm opção em texto?</t>
  </si>
  <si>
    <t>Existem filmes ou vídeos sobre o assunto da exposição?</t>
  </si>
  <si>
    <t>São legendados?</t>
  </si>
  <si>
    <t>Têm interpretação em Língua Gestual?</t>
  </si>
  <si>
    <t>Existem equipamentos interativos sobre o assunto da exposição?</t>
  </si>
  <si>
    <t>Foram desenhados tendo em linha de conta os utilizadores com deficiência?</t>
  </si>
  <si>
    <t>Permitem a aproximação de frente de uma pessoa em cadeira de rodas?</t>
  </si>
  <si>
    <t>Os menus têm opção visual e sonora?</t>
  </si>
  <si>
    <t>Os comandos estão dispostos a menos de 1 m do pavimento?</t>
  </si>
  <si>
    <t>Os comandos podem ser operados com uma só mão?</t>
  </si>
  <si>
    <t>As instruções de utilização são claras e fáceis de seguir?</t>
  </si>
  <si>
    <t xml:space="preserve">Ao longo de toda a exposição existem peças selecionadas para serem tocadas? </t>
  </si>
  <si>
    <t>São originais em exposição?</t>
  </si>
  <si>
    <t>São originais das reservas, semelhantes às peças originais em vitrinas?</t>
  </si>
  <si>
    <t xml:space="preserve">São réplicas dos originais expostos ou de pormenores? </t>
  </si>
  <si>
    <t xml:space="preserve">São imagens em relevo? </t>
  </si>
  <si>
    <t xml:space="preserve">São maquetes? </t>
  </si>
  <si>
    <t xml:space="preserve">O visitante é claramente informado que pode tocar nas peças selecionadas? </t>
  </si>
  <si>
    <t xml:space="preserve"> São acessíveis a pessoas com deficiência motora?</t>
  </si>
  <si>
    <t>São acessíveis a pessoas com deficiência visual?</t>
  </si>
  <si>
    <t>São acessíveis a pessoas com deficiência auditiva?</t>
  </si>
  <si>
    <t>São acessíveis a pessoas com deficiência Intelectual?</t>
  </si>
  <si>
    <t>Para pessoas com deficiência visual?</t>
  </si>
  <si>
    <t xml:space="preserve"> Para pessoas com deficiência auditiva?</t>
  </si>
  <si>
    <t>Para pessoas com deficiência Intelectual?</t>
  </si>
  <si>
    <t xml:space="preserve">A programação inclusiva é regular? </t>
  </si>
  <si>
    <t xml:space="preserve">Existem zonas para descansar em vários locais da exposição? </t>
  </si>
  <si>
    <t>Existem funcionários para prestar assistência?</t>
  </si>
  <si>
    <t>Se os níveis de iluminação variam, esta mudança é gradual ou está claramente assinalada?</t>
  </si>
  <si>
    <t>Os plintos, vitrinas mesas e outros suportes expositivos são claramente visíveis, e têm marcação tátil no pavimento?</t>
  </si>
  <si>
    <t>Existe um telão ou painel exterior anunciando a instituição?</t>
  </si>
  <si>
    <t>O telão ou painel foi estudado para ser chamativo e intuitivo?</t>
  </si>
  <si>
    <t>A instituição tem uma página de Internet?</t>
  </si>
  <si>
    <t>Cumpre pelo menos o nível AA das diretrizes WCAG 2.0?</t>
  </si>
  <si>
    <t>Existe divulgação regular na imprensa?</t>
  </si>
  <si>
    <t>Existe divulgação regular na rádio?</t>
  </si>
  <si>
    <t>Existe divulgação regular na televisão?</t>
  </si>
  <si>
    <t>São usados folhetos?</t>
  </si>
  <si>
    <t>São usados mupis nas paragens dos transportes públicos (autocarros, comboios, metropolitano)?</t>
  </si>
  <si>
    <t>Todos os materiais de divulgação referem a oferta para pessoas com deficiência?</t>
  </si>
  <si>
    <t>Existe uma lista de contactos de associações representativas de pessoas com deficiência?</t>
  </si>
  <si>
    <t>São consideradas as necessidades dos visitantes com deficiência, no acesso à informação?</t>
  </si>
  <si>
    <t>Há oferta para pessoas com deficiência visual?</t>
  </si>
  <si>
    <t>Há oferta para pessoas com deficiência auditiva?</t>
  </si>
  <si>
    <t>Há oferta para pessoas com deficiência intelectual?</t>
  </si>
  <si>
    <t>Essas necessidades são tidas em conta em todos os setores de atividade da instituição?</t>
  </si>
  <si>
    <t>Na exposição permanente?</t>
  </si>
  <si>
    <t>Nas exposições temporárias?</t>
  </si>
  <si>
    <t>Nas atividades ou eventos?</t>
  </si>
  <si>
    <t>Na loja?</t>
  </si>
  <si>
    <t>No restaurante ou bar?</t>
  </si>
  <si>
    <t>Nos jardins?</t>
  </si>
  <si>
    <t>Noutras situações?</t>
  </si>
  <si>
    <t xml:space="preserve"> Há pessoal treinado para fazer áudio descrição?</t>
  </si>
  <si>
    <t>Se não, é procurada formação?</t>
  </si>
  <si>
    <t>Se não, estão disponíveis os contactos de profissionais especializados?</t>
  </si>
  <si>
    <t>Existe informação sumária sobre as condições e serviços de acessibilidade na página de Internet?</t>
  </si>
  <si>
    <t>Contempla as necessidades de visitantes com vários tipos de deficiência?</t>
  </si>
  <si>
    <t>O texto está em linguagem simples?</t>
  </si>
  <si>
    <t>O pessoal que contacta com o público tem informação sobre os serviços de acessibilidade?</t>
  </si>
  <si>
    <t>O pessoal na receção está devidamente informado sobre o assunto?</t>
  </si>
  <si>
    <t>O pessoal na receção está treinado para atender pessoas com deficiência?</t>
  </si>
  <si>
    <t>O pessoal em vigilância nas salas está devidamente informado sobre o assunto?</t>
  </si>
  <si>
    <t>O pessoal em vigilância nas salas está treinado para atender pessoas com deficiência?</t>
  </si>
  <si>
    <t>Está disponível na página de Internet?</t>
  </si>
  <si>
    <t xml:space="preserve">Está disponível na receção? </t>
  </si>
  <si>
    <t>Impresso a negro?</t>
  </si>
  <si>
    <t>Impresso a negro, com letras ampliadas?</t>
  </si>
  <si>
    <t>Impresso em Braille?</t>
  </si>
  <si>
    <t>Deficiência motora?</t>
  </si>
  <si>
    <t>Deficiência visual?</t>
  </si>
  <si>
    <t>Deficiência auditiva?</t>
  </si>
  <si>
    <t>Deficiência mental?</t>
  </si>
  <si>
    <t>Outras?</t>
  </si>
  <si>
    <t>2.</t>
  </si>
  <si>
    <t>Há plantas com a indicação da saída de emergência mais próxima?</t>
  </si>
  <si>
    <t>As plantas são fáceis de interpretar?</t>
  </si>
  <si>
    <t>As saídas de emergência estão claramente identificadas?</t>
  </si>
  <si>
    <t>Há vigilância regular para que estejam sempre desimpedidas?</t>
  </si>
  <si>
    <t>São acessíveis para pessoas com mobilidade condicionada?</t>
  </si>
  <si>
    <t>O sistema de aviso é sonoro?</t>
  </si>
  <si>
    <t>O sistema de aviso é também visual?</t>
  </si>
  <si>
    <t>Há cadeiras de evacuação de emergência para pessoas com mobilidade condicionada?</t>
  </si>
  <si>
    <t>Há pessoal treinado para assistir pessoas com mobilidade condicionada?</t>
  </si>
  <si>
    <t>Os procedimentos são regularmente testados?</t>
  </si>
  <si>
    <t xml:space="preserve">A instituição pede habitualmente pareceres sobre questões de acessibilidade? </t>
  </si>
  <si>
    <t>A membros da equipa com especial interesse pessoal ou profissional nestas questões?</t>
  </si>
  <si>
    <t>A pessoas com deficiência que já tenham visitado a instituição?</t>
  </si>
  <si>
    <t>A pessoas com deficiência que nunca tenham visitado a instituição?</t>
  </si>
  <si>
    <t xml:space="preserve">A organizações representativas de pessoas com deficiência, a nível local ou nacional?  </t>
  </si>
  <si>
    <t>Os grupos consultivos são envolvidos na programação de todas as exposições, atividades ou eventos?</t>
  </si>
  <si>
    <t>As necessidades dos membros dos grupos consultivos são tidas em conta quando se agendam reuniões?</t>
  </si>
  <si>
    <t>Os membros dos grupos consultivos são informados do impacto dos seus pareceres na vida da instituição?</t>
  </si>
  <si>
    <t>Os membros dos grupos consultivos são pagos pelo seu trabalho?</t>
  </si>
  <si>
    <t xml:space="preserve">Essas pessoas foram informadas disso?      </t>
  </si>
  <si>
    <t xml:space="preserve">O facto é publicamente divulgado?  </t>
  </si>
  <si>
    <t>É de iniciativa interna?</t>
  </si>
  <si>
    <t>É de iniciativa externa?</t>
  </si>
  <si>
    <t>Todos os funcionários de todos os departamentos frequentaram formações deste tipo?</t>
  </si>
  <si>
    <t>Os novos funcionários e voluntários são incentivados a frequentar este tipo de formação?</t>
  </si>
  <si>
    <t>É feita em parceria com associações representativas?</t>
  </si>
  <si>
    <t>Os funcionários são incentivados a frequentar ações de formação  especializadas sobre temas diversos?</t>
  </si>
  <si>
    <t>Atendimento?</t>
  </si>
  <si>
    <t>Arquitectura?</t>
  </si>
  <si>
    <t>Museografia?</t>
  </si>
  <si>
    <t>Textos e legendas?</t>
  </si>
  <si>
    <t>Áudio guias, vídeo guias e outros equipamentos multimédia?</t>
  </si>
  <si>
    <t>Maquetes, réplicas e imagens em relevo?</t>
  </si>
  <si>
    <t>Internet?</t>
  </si>
  <si>
    <t>É pedido aos funcionários que apliquem os conhecimentos adquiridos?</t>
  </si>
  <si>
    <t>A aplicação dos conhecimentos adquiridos pelos funcionários é monitorizada?</t>
  </si>
  <si>
    <t>São ouvidos relativamente às questões de acessibilidade?</t>
  </si>
  <si>
    <t>A sua opinião é tida em conta na resolução das questões?</t>
  </si>
  <si>
    <t>A instituição tem um serviço de voluntariado?</t>
  </si>
  <si>
    <t>Os serviços, bens ou equipamentos acessíveis são avaliados internamente?</t>
  </si>
  <si>
    <t>Pelos autores dos projetos?</t>
  </si>
  <si>
    <t>Pelos outros colegas dentro da instituição?</t>
  </si>
  <si>
    <t>Os serviços, bens ou equipamentos acessíveis são avaliados externamente?</t>
  </si>
  <si>
    <t>Por colegas de outras instituições semelhantes?</t>
  </si>
  <si>
    <t>O enfoque da avaliação cobre vários assuntos?</t>
  </si>
  <si>
    <t>Espaços do edifício de acesso público?</t>
  </si>
  <si>
    <t>Espaços do edifício de acesso exclusivo a funcionários?</t>
  </si>
  <si>
    <t>Exposições?</t>
  </si>
  <si>
    <t>Atividades e eventos?</t>
  </si>
  <si>
    <t>Comunicação e divulgação?</t>
  </si>
  <si>
    <t>Serviços?</t>
  </si>
  <si>
    <t>Emprego e voluntariado?</t>
  </si>
  <si>
    <t>Políticas de gestão?</t>
  </si>
  <si>
    <t>Outros assuntos?</t>
  </si>
  <si>
    <t>A avaliação da oferta é feita de modo diversificado?</t>
  </si>
  <si>
    <t>Por disponibilização de uma caixa de sugestões?</t>
  </si>
  <si>
    <t>Através de inquéritos?</t>
  </si>
  <si>
    <t>Por gravação de testemunhos espontâneos de visitantes?</t>
  </si>
  <si>
    <t>Através de um livro de reclamações?</t>
  </si>
  <si>
    <t>Através de um pedido ou encomenda específicos?</t>
  </si>
  <si>
    <t>Através de registo escrito, áudio ou vídeo das iniciativas levadas a cabo?</t>
  </si>
  <si>
    <t>Através de relatórios feitos pelos funcionários envolvidos?</t>
  </si>
  <si>
    <t>De qualquer outro modo?</t>
  </si>
  <si>
    <t>É prática corrente pedir relatórios escritos sobre a avaliação realizada?</t>
  </si>
  <si>
    <t>Pede-se que os relatórios incluam recomendações?</t>
  </si>
  <si>
    <t>A oferta é reformulada atendendo às recomendações feitas?</t>
  </si>
  <si>
    <t>A instituição pesquisa a avaliação na Internet  (TripAdvisor, Booking, Facebook, twitter, etc?)</t>
  </si>
  <si>
    <t>Existe um documento sobre a Missão da instituição?</t>
  </si>
  <si>
    <t>É divulgado na página de Internet da instituição?</t>
  </si>
  <si>
    <t>É do conhecimento de todos os funcionários?</t>
  </si>
  <si>
    <t>É possível comprar os bilhetes de entrada pela Internet?</t>
  </si>
  <si>
    <t>Existe um sistema de aquisição de bilhetes para  exposições de grande afluxo de visitantes ?</t>
  </si>
  <si>
    <t>O sistema define um máximo de visitantes por hora?</t>
  </si>
  <si>
    <t>Emite bilhetes com data e hora marcada?</t>
  </si>
  <si>
    <t>Existe um sistema de gestão de fluxos de público quando o visitante chega à instituição?</t>
  </si>
  <si>
    <t>Existe informação sobre o sistema antes do início da visita?</t>
  </si>
  <si>
    <t>É conseguido através da mobilização de recursos humanos?</t>
  </si>
  <si>
    <t>Implica a existência de um equipamento específico?</t>
  </si>
  <si>
    <t>A informação é sintética e clara?</t>
  </si>
  <si>
    <t>A informação é tanto visual como auditiva?</t>
  </si>
  <si>
    <t>O sistema de gestão de fluxos de visita é regularmente avaliado?</t>
  </si>
  <si>
    <t>É revisto, de acordo com a avaliação feita?</t>
  </si>
  <si>
    <t>Todos os membros da equipa são informados que devem implementar a acessibilidade nas suas funções?</t>
  </si>
  <si>
    <t>Verbas do orçamento da instituição?</t>
  </si>
  <si>
    <t>Verbas de fundos comunitários?</t>
  </si>
  <si>
    <t>Verbas provenientes de mecenato?</t>
  </si>
  <si>
    <t>Verbas de outras origens?</t>
  </si>
  <si>
    <t>Parecerias</t>
  </si>
  <si>
    <t>Com associações representativas de pessoas com deficiência?</t>
  </si>
  <si>
    <t>%CNBP</t>
  </si>
  <si>
    <t>3.1</t>
  </si>
  <si>
    <t>3.2</t>
  </si>
  <si>
    <t>SOMA</t>
  </si>
  <si>
    <t>Os textos das tabelas de peças têm letras com tamanho igual ou superior a 18 pts?</t>
  </si>
  <si>
    <t>Têm dimensão não inferior a 2,20 m x 2,20 m?</t>
  </si>
  <si>
    <t>Existe contato de um táxi adaptado?</t>
  </si>
  <si>
    <t>Na receção?</t>
  </si>
  <si>
    <t>&lt;6%,  desnível &lt; 0,60 m  projeção horizontal &lt; 10 m?</t>
  </si>
  <si>
    <t>&lt;8%,  desnível &lt; 0,80 m  projeção horizontal &lt; 5 m?</t>
  </si>
  <si>
    <t>&lt;10%,  desnível &lt; 0,20 m  projeção horizontal &lt; 2 m?</t>
  </si>
  <si>
    <t>&lt;12%,  desnível &lt; 0,10 m  projeção horizontal &lt; 0.83 m?</t>
  </si>
  <si>
    <t xml:space="preserve"> As rampas têm rodapés?</t>
  </si>
  <si>
    <t>Estas peças estão claramente assinaladas?</t>
  </si>
  <si>
    <t>=E94*H94</t>
  </si>
  <si>
    <t>=SOMA(I94:I103)</t>
  </si>
  <si>
    <t>=SOMARPRODUTO(F52:F54;G52:G54)</t>
  </si>
  <si>
    <t>=SE($E52="NA";" ";'3. EXPO - TEMP (1)'!G$6)</t>
  </si>
  <si>
    <t>=SE($E52="NA";" ";E52/$E$55)</t>
  </si>
  <si>
    <t>As portas e vãos têm uma altura útil de passagem não inferior a 2 m?</t>
  </si>
  <si>
    <t>% Área Acessível</t>
  </si>
  <si>
    <t>Existem Qr Codes ou informação adicional acessível a partir da exposição?</t>
  </si>
  <si>
    <t xml:space="preserve">Existem zonas para descansar em vários locais do jardim? </t>
  </si>
  <si>
    <t>Existem bancos portáteis em vários locais da exposição?</t>
  </si>
  <si>
    <t>Jardim</t>
  </si>
  <si>
    <t>Existe informação alongada sobre estas peças?</t>
  </si>
  <si>
    <t>=SOMARPRODUTO(F27:F35;G27:G35)</t>
  </si>
  <si>
    <t>=SOMARPRODUTO(I6:I14;J6:J14)</t>
  </si>
  <si>
    <t>Limite</t>
  </si>
  <si>
    <t>Existem mesas de apoio ?</t>
  </si>
  <si>
    <t>Os bancos têm costas e braços para apoio, de modo a ser mais fácil levantar-se, fazendo dos braços alavancas?</t>
  </si>
  <si>
    <t>As tabelas das peças em posição horizontal estão a uma altura não superior a 0,90 m do pavimento</t>
  </si>
  <si>
    <t xml:space="preserve"> Plano de acessibilidade </t>
  </si>
  <si>
    <t>Percurso de visita</t>
  </si>
  <si>
    <t>Sinalética geral</t>
  </si>
  <si>
    <t>Sinalética de direção</t>
  </si>
  <si>
    <t>Informação sobre a instituição</t>
  </si>
  <si>
    <t>Informação em formatos acessíveis</t>
  </si>
  <si>
    <t>Informação sobre serviços de acessibilidade</t>
  </si>
  <si>
    <t>Sistemas de emergência</t>
  </si>
  <si>
    <t>Saídas de emergência</t>
  </si>
  <si>
    <t>Apoio ao visitante</t>
  </si>
  <si>
    <t>Melhorias em resultado de consultoria</t>
  </si>
  <si>
    <t>Formação generalista</t>
  </si>
  <si>
    <t>Formação especializada</t>
  </si>
  <si>
    <t>Métodos de avaliação</t>
  </si>
  <si>
    <t xml:space="preserve"> Documento de missão</t>
  </si>
  <si>
    <t>Equipa</t>
  </si>
  <si>
    <t>Sistema de gestão de fluxo de visitantes</t>
  </si>
  <si>
    <t>Resumo do diagnóstico da acessibilidade</t>
  </si>
  <si>
    <t xml:space="preserve">Acesso exterior </t>
  </si>
  <si>
    <t>Na página da internet?</t>
  </si>
  <si>
    <t>O percurso do estacionamento até à entrada do edifício é livre de obstáculos?</t>
  </si>
  <si>
    <t xml:space="preserve">A distância do estacionamento até à entrada do edifício é inferior a 200 m? </t>
  </si>
  <si>
    <t>A distância da paragem até à entrada do edifício é inferior a 200 m?</t>
  </si>
  <si>
    <t>O transporte público é acessível a pessoas em cadeira de rodas?</t>
  </si>
  <si>
    <t>Têm marcação tátil?</t>
  </si>
  <si>
    <t>Tem largura de pelo menos 0,90 m?</t>
  </si>
  <si>
    <t>A superfície é anti-derrapante?</t>
  </si>
  <si>
    <t>Tem faixas de cor e textura contrastante no início e no fim da rampa?</t>
  </si>
  <si>
    <t>Se tiver dimensão superior ao recomendado, tem patamares de descanso ?</t>
  </si>
  <si>
    <t>Os patamares estão assinalados?</t>
  </si>
  <si>
    <t>Estão preparados de modo a que não se tornem obstáculos?</t>
  </si>
  <si>
    <t>Avaliação quantitativa do espaço em pontos</t>
  </si>
  <si>
    <t>Estão colocadas a uma altura do pavimento entre 0,80 m e 1,10 m?</t>
  </si>
  <si>
    <t>A cabine têm uma dimensão mínima de 1,10 m x 1,40 m, para ser usado por uma pessoa em cadeira de rodas e pelo menos um acompanhante?</t>
  </si>
  <si>
    <t>Tem informação áudio sobre subida, descida e piso a que se chega?</t>
  </si>
  <si>
    <t>Tem botoneiras em Braille, com distinção tátil para os botões de chamada?</t>
  </si>
  <si>
    <t>Áreas de descanso para visitantes e cães guia</t>
  </si>
  <si>
    <t xml:space="preserve">Existem zonas para descansar na entrada? </t>
  </si>
  <si>
    <t>Há vários tipos de bancos fixos?</t>
  </si>
  <si>
    <t xml:space="preserve">Tem água disponível? </t>
  </si>
  <si>
    <t xml:space="preserve">Tem zona sanitária? </t>
  </si>
  <si>
    <t>As portas são de abertura automática?</t>
  </si>
  <si>
    <t>As portas são de abertura manual?</t>
  </si>
  <si>
    <t>A superfície do pavimento é contínua, não possuindo juntas com profundidade superior a 5 mm?</t>
  </si>
  <si>
    <t>A superfície do pavimento é anti-derrapante?</t>
  </si>
  <si>
    <t xml:space="preserve">Áreas de descanso para visitantes </t>
  </si>
  <si>
    <t>Modo de exposição dos objetos</t>
  </si>
  <si>
    <t>Balcão de atendimento</t>
  </si>
  <si>
    <t>Podem ser usados apenas com uma mão?</t>
  </si>
  <si>
    <t>As portas têm uma largura útil não inferior a de 0,80 m?</t>
  </si>
  <si>
    <t>Está claramente assinalado?</t>
  </si>
  <si>
    <t>A cabine têm uma dimensão mínima de 1,10 m x 1,40 m, para  uma pessoa em cadeira de rodas e acompanhante?</t>
  </si>
  <si>
    <t xml:space="preserve">A base do expositor tem por baixo espaço para um visitante em cadeira de rodas se aproximar e observar os objetos de frente? </t>
  </si>
  <si>
    <t>Atende às necessidades de um visitante em pé e também sentado numa cadeira de rodas?</t>
  </si>
  <si>
    <t>Tem pelo menos 100 lux?</t>
  </si>
  <si>
    <t>Tem um vazio sob o balcão com pelo menos 0,675 m de altura por 0,54 m de profundidade para um visitante em cadeira de rodas se aproximar de frente?</t>
  </si>
  <si>
    <t>A base do expositor tem uma altura não superior a 0,90 m do pavimento?</t>
  </si>
  <si>
    <t>Estão distribuídos por vários pontos da sala?</t>
  </si>
  <si>
    <t>Estão localizados numa área de piso horizontal?</t>
  </si>
  <si>
    <t>Proporcionam condições de conforto, segurança, visibilidade e acústica pelo menos equivalentes às dos restantes espectadores?</t>
  </si>
  <si>
    <t>Dois lugares, no caso de salas ou recintos com uma capacidade entre 26 e 50 lugares?</t>
  </si>
  <si>
    <t>Um lugar, no caso de salas ou recintos com uma capacidade até 25 lugares?</t>
  </si>
  <si>
    <t>Três lugares, no caso de salas ou recintos com uma capacidade entre 51 e 100 lugares?</t>
  </si>
  <si>
    <t>2% do número total de lugares, no caso de salas ou recintos com capacidade entre 201 e 500 lugares?</t>
  </si>
  <si>
    <t>Estão recuados 0,3 m em relação ao lugar ao lado, de modo que a pessoa em cadeira de rodas e o acompanhantes fiquem lado a lado?</t>
  </si>
  <si>
    <t>Têm um lado totalmente desobstruído contíguo a um percurso acessível?</t>
  </si>
  <si>
    <t>A mesa tem uma altura não superior a 0,80 m do pavimento?</t>
  </si>
  <si>
    <t>Condições de utilização da biblioteca</t>
  </si>
  <si>
    <t>As mesas ou estantes deixam livre o percurso de circulação?</t>
  </si>
  <si>
    <t>Evita sombras ou zonas mal iluminadas ?</t>
  </si>
  <si>
    <t>Localização e orientação</t>
  </si>
  <si>
    <t>No exterior - Sinalização de rua</t>
  </si>
  <si>
    <t>Existem instruções de operação (Puxar, empurrar ou correr) incorporadas no desenho da porta?</t>
  </si>
  <si>
    <t>Têm boa visibilidade ?</t>
  </si>
  <si>
    <t>Têm boa legibilidade?</t>
  </si>
  <si>
    <t>No interior</t>
  </si>
  <si>
    <t xml:space="preserve">Sinalética geral </t>
  </si>
  <si>
    <t>Percurso expositivo</t>
  </si>
  <si>
    <t>Existe um percurso tátil manual ou pedonal ao longo de toda a exposição?</t>
  </si>
  <si>
    <t>Existe um percurso georeferenciado ao longo de toda a exposição?</t>
  </si>
  <si>
    <t>Informação impressa</t>
  </si>
  <si>
    <t>É usada linguagem simples em todos os textos ?</t>
  </si>
  <si>
    <t>Informação audiovisual</t>
  </si>
  <si>
    <t xml:space="preserve">Existe informação disponibilizada em audioguias? </t>
  </si>
  <si>
    <t>Existe informação em videoguias com interpretação em Língua Gestual?</t>
  </si>
  <si>
    <t>Têm audiodescrição?</t>
  </si>
  <si>
    <t>Existem aplicações descarregáveis sobre a exposição?</t>
  </si>
  <si>
    <t>Informação tátil</t>
  </si>
  <si>
    <t>Atividades e eventos</t>
  </si>
  <si>
    <t>Se não é acessível está disponível uma visita virtual ?</t>
  </si>
  <si>
    <t>Tem uma altura acessível a pessoas de baixa estatura ou em cadeira de rodas (entre 0,75 e  0,85 m do pavimento, com uma extensão não inferior a 0,80 m)?</t>
  </si>
  <si>
    <t>1.5</t>
  </si>
  <si>
    <t>1.6</t>
  </si>
  <si>
    <t>1.7</t>
  </si>
  <si>
    <t>1.8</t>
  </si>
  <si>
    <t>1.9</t>
  </si>
  <si>
    <t>Se não são pagos, é-lhes dada alguma espécie de contrapartida pelo seu trabalho?</t>
  </si>
  <si>
    <t>Avaliação quantitativa em pontos</t>
  </si>
  <si>
    <t>Avaliação quantitativa  em pontos</t>
  </si>
  <si>
    <t>Pelos visitantes?</t>
  </si>
  <si>
    <t>Política de gestão da acessibilidade</t>
  </si>
  <si>
    <t>Formação de todos os funcionários</t>
  </si>
  <si>
    <t>Emprego e voluntariado</t>
  </si>
  <si>
    <t>Grupos consultivos</t>
  </si>
  <si>
    <t>Consultoria sobre acessibilidade</t>
  </si>
  <si>
    <t>Comunicação</t>
  </si>
  <si>
    <t>Informação em formatos acessíveis a pessoas com deficiência</t>
  </si>
  <si>
    <t xml:space="preserve">Porta principal de acesso </t>
  </si>
  <si>
    <t>Portas e vãos</t>
  </si>
  <si>
    <t>Existem instruções de operação (Puxar/Empurrar)?</t>
  </si>
  <si>
    <t>Existem instruções de operação (Puxar/Empurrar/Correr)?</t>
  </si>
  <si>
    <t xml:space="preserve">É dada informação a todos os funcionários sobre a lei no âmbito das suas competências  específicas? </t>
  </si>
  <si>
    <t>Sistema de gestão de fluxos de visitas</t>
  </si>
  <si>
    <t xml:space="preserve">LOCALIZAÇÃO </t>
  </si>
  <si>
    <t>Pontos</t>
  </si>
  <si>
    <t xml:space="preserve">     </t>
  </si>
  <si>
    <t xml:space="preserve">Tem a inclinação regulamentar? </t>
  </si>
  <si>
    <t xml:space="preserve">O visitante pode chegar ao local de transporte público? </t>
  </si>
  <si>
    <t>O visitante pode ser deixado e recolhido na entrada principal?</t>
  </si>
  <si>
    <t>Pt.</t>
  </si>
  <si>
    <t>%</t>
  </si>
  <si>
    <t xml:space="preserve">A altura  é igual ou superior a 1,20 m? </t>
  </si>
  <si>
    <r>
      <t xml:space="preserve">Todas as portas e superfícies </t>
    </r>
    <r>
      <rPr>
        <u/>
        <sz val="11"/>
        <color indexed="8"/>
        <rFont val="Calibri"/>
        <family val="2"/>
      </rPr>
      <t>de vidro</t>
    </r>
    <r>
      <rPr>
        <sz val="11"/>
        <color indexed="8"/>
        <rFont val="Calibri"/>
        <family val="2"/>
      </rPr>
      <t xml:space="preserve"> estão devidamente assinaladas com marcas bem visíveis?</t>
    </r>
  </si>
  <si>
    <t>% CNBP</t>
  </si>
  <si>
    <t>Todas as portas e superfícies de vidros estão devidamente assinaladas com marcas bem visíveis?</t>
  </si>
  <si>
    <t xml:space="preserve">Há um percurso sem obstáculos desde a paragem até à entrada do edifício? </t>
  </si>
  <si>
    <t>Tem uma altura acessível a pessoas de baixa estatura ou em cadeira de rodas (entre 0,75 e  0,85 m do pavimento, com  extensão não inferior a 0,80 m)?</t>
  </si>
  <si>
    <t>As portas têm uma largura útil não inferior a  0,80 m?</t>
  </si>
  <si>
    <t>%  CNBP</t>
  </si>
  <si>
    <t>Existe um patamar com 1,50 m x 1,50 m para além do vão útil de abertura da porta de entrada?</t>
  </si>
  <si>
    <t>Têm uma zona livre para permanência com  dimensão não inferior a 0,8 m por 1,2 m?</t>
  </si>
  <si>
    <t>Têm uma margem livre de 0,3 m à frente e atrás da zona livre para permanência?</t>
  </si>
  <si>
    <t>Todas as portas e superfícies de vidro estão devidamente assinaladas com marcas bem visíveis?</t>
  </si>
  <si>
    <t>Acessibilidade física</t>
  </si>
  <si>
    <t>0</t>
  </si>
  <si>
    <t>1</t>
  </si>
  <si>
    <t>2</t>
  </si>
  <si>
    <t>Área total exposição
visitável
(m2)</t>
  </si>
  <si>
    <t>=C38*J38+C47*J47</t>
  </si>
  <si>
    <t>=SE($E28=0;"0%";E28/$E$38)</t>
  </si>
  <si>
    <t>=MINIMO(D15;J15)</t>
  </si>
  <si>
    <t>CNBP=Cumprimento das Normas e Boas Práticas</t>
  </si>
  <si>
    <t>É feita nova avaliação dentro de um prazo razoável?</t>
  </si>
  <si>
    <t>% Area acessível</t>
  </si>
  <si>
    <t>Área acessível
(m2)</t>
  </si>
  <si>
    <t>Área
visitável
(m2)</t>
  </si>
  <si>
    <t xml:space="preserve">% Área acessível do edifício </t>
  </si>
  <si>
    <t>% CNBP /espaço</t>
  </si>
  <si>
    <t>Área da exposição acessível
(m2)</t>
  </si>
  <si>
    <t>% Área acessível
/espaço</t>
  </si>
  <si>
    <t>%
CNBP</t>
  </si>
  <si>
    <t>As rampas têm rodapés?</t>
  </si>
  <si>
    <t>Estão colocados a uma altura do solo entre 0,80 m e 1,10 m do pavimento?</t>
  </si>
  <si>
    <t>Têm opção com audiodescrição?</t>
  </si>
  <si>
    <t>% CNBP FINAL</t>
  </si>
  <si>
    <t xml:space="preserve">No exterior </t>
  </si>
  <si>
    <t>2 = Cumpre  / 1= Cumpre 50% ou em estudo / 0= Não cumpre  / NA se a questão não é aplicável</t>
  </si>
  <si>
    <t xml:space="preserve">Se existente, tem a inclinação regulamentar? </t>
  </si>
  <si>
    <t xml:space="preserve">Se existente, tem corrimãos de ambos os lados?  </t>
  </si>
  <si>
    <t>Se a porta não está aberta, existe campainha ou intercomunicador?</t>
  </si>
  <si>
    <t xml:space="preserve">Se a porta não é automática, pode ser operada com uma só mão, por manípulo de abertura fácil, tipo alavanca? </t>
  </si>
  <si>
    <t>Escada na entrada</t>
  </si>
  <si>
    <t>Rampa na entrada</t>
  </si>
  <si>
    <t xml:space="preserve">Se existente, têm corrimãos de ambos os lados?  </t>
  </si>
  <si>
    <t>Se não é acessível está disponível uma loja online?</t>
  </si>
  <si>
    <t>Se as portas não são automáticas, são de abertura fácil?</t>
  </si>
  <si>
    <t>Existe uma linha de visão clara do balcão a partir da entrada?</t>
  </si>
  <si>
    <t>A vitrina ou mesa deixa livre o percurso de visita e possui uma largura não inferior a 0,90 m?</t>
  </si>
  <si>
    <t>Se não é acessível, existe um espaço onde se pode assistir aos eventos  virtualmente ?</t>
  </si>
  <si>
    <t>Equipamento de assitência</t>
  </si>
  <si>
    <t>Existe interpretação em linguagem gestual?</t>
  </si>
  <si>
    <t>Existe legendagem das comunicações ou apresentações?</t>
  </si>
  <si>
    <t>Existem pessoas para prestar assistência a públicos com necessidades especiais?</t>
  </si>
  <si>
    <t>Existe material impresso em letras ampliadas?</t>
  </si>
  <si>
    <t>Existe material impresso em Braille?</t>
  </si>
  <si>
    <t>Existe informação e sinalética clara sobre os equipamentos disponíveis?</t>
  </si>
  <si>
    <t>Todas as áreas de passagem possuem uma largura mínima de 1,20 m? (1,50 m recomendável no jardim)</t>
  </si>
  <si>
    <t>Há espaço suficiente ao lado do banco para a permanência de pessoas em cadeira de rodas?</t>
  </si>
  <si>
    <t>O espaço está livre de potenciais obstáculos, como floreiras não assinaladas, plantas que obstruam os caminhos , suportes de sinalética ou mobiliário?</t>
  </si>
  <si>
    <t>Áreas de descanso no jardim</t>
  </si>
  <si>
    <t>Portas e vãos de acesso no jardim</t>
  </si>
  <si>
    <t>Se houver barreiras anti-furto permitem a passagem de uma pessoa em cadeira de rodas?</t>
  </si>
  <si>
    <t>Equipamentos acessíveis</t>
  </si>
  <si>
    <t>As prateleiras são acessíveis para uma pessoa em cadeira de rodas?</t>
  </si>
  <si>
    <t>Os corredores entre estantes permitem a passagem de uma cadeira de rodas e estão desobstruídos?</t>
  </si>
  <si>
    <t>A bilioteca possui  computadores ou outros dispositivos adaptados a pessoas com deficiência?</t>
  </si>
  <si>
    <t>As cadeiras são estáveis e possuem braços e costas?</t>
  </si>
  <si>
    <t>Se não é acessível físicamente, está disponível um acesso online ?</t>
  </si>
  <si>
    <t>Se existente, o material de suporte é baço, de modo a não fazer reflexo?</t>
  </si>
  <si>
    <t>Os bancos têm cor contrastante com o pavimento?</t>
  </si>
  <si>
    <t>O visitante pode aproximar-se de todas as tabelas (colocadas na frente ou fora das vitrinas, não no fundo)?</t>
  </si>
  <si>
    <t>Ponderação</t>
  </si>
  <si>
    <t>%  Preenchimento =</t>
  </si>
  <si>
    <t>Avaliação final da acessibilidade</t>
  </si>
  <si>
    <t>Avaliação Final = % Ponderada de Cumprimento das Normas e Boas Práticas</t>
  </si>
  <si>
    <t>% Ponderada</t>
  </si>
  <si>
    <t>CNBP-FINAL</t>
  </si>
  <si>
    <t xml:space="preserve">GLOSSÁRIO </t>
  </si>
  <si>
    <t>http://www.inr.pt/content/1/1187/convencao-sobre-os-direitos-das-pessoas-com-deficiencia</t>
  </si>
  <si>
    <t>BIBLIOGRAFIA:</t>
  </si>
  <si>
    <r>
      <rPr>
        <b/>
        <sz val="11"/>
        <color indexed="8"/>
        <rFont val="Calibri"/>
        <family val="2"/>
      </rPr>
      <t>MUSEUS E EXPOSIÇÕES</t>
    </r>
    <r>
      <rPr>
        <sz val="11"/>
        <color indexed="8"/>
        <rFont val="Calibri"/>
        <family val="2"/>
      </rPr>
      <t xml:space="preserve"> (geral)</t>
    </r>
  </si>
  <si>
    <t>SINALÉTICA</t>
  </si>
  <si>
    <t>Têm de diâmetro entre 3,5 cm e 5cm para ser fácil agarrá-los?</t>
  </si>
  <si>
    <t xml:space="preserve">Existe na receção, um sistema de anel magnético para utilizadores de aparelhos auditivos?  </t>
  </si>
  <si>
    <t>Existe na receção uma cadeira de rodas disponível para visitantes?</t>
  </si>
  <si>
    <t>Se há guarda-ventos ou portas de vidro, estão visualmente assinalados?</t>
  </si>
  <si>
    <t>Têm de diâmetro entre 3,5 cm e 5 cm para ser fácil agarrá-los?</t>
  </si>
  <si>
    <t>Existem cadeiras de alturas diferentes, 0,45m - 0,50m para adultos de estatura média e 0,35 m para pessoas de baixa estatura e crianças??</t>
  </si>
  <si>
    <t>Se existente, o desenho das setas é simples e claro?</t>
  </si>
  <si>
    <t>Existem textos nas tabelas alongadas ?</t>
  </si>
  <si>
    <t>Todos os textos não excedem 55 carateres em cada linha ?</t>
  </si>
  <si>
    <t>Identificação das instalações / edifício / fração de edifício</t>
  </si>
  <si>
    <t>Identificação das instalações/ edifício/ fração de edifício</t>
  </si>
  <si>
    <t>Designação das instalações / edifício / fração</t>
  </si>
  <si>
    <t>Endereço (Rua, CP, Concelho e Distrito)</t>
  </si>
  <si>
    <t>Georeferenciação (GPS)</t>
  </si>
  <si>
    <t>Ano de construção</t>
  </si>
  <si>
    <t>Data da adaptação às atuais funções</t>
  </si>
  <si>
    <t>Organismo(s) que utiliza(m) as instalações</t>
  </si>
  <si>
    <t>As instalações recebem público?</t>
  </si>
  <si>
    <t xml:space="preserve">Outras informações relevantes </t>
  </si>
  <si>
    <t>Identificação do serviço responsável pelas obras nas instalações / edifício / fração de edifício</t>
  </si>
  <si>
    <t>Designação</t>
  </si>
  <si>
    <t>Contato telefónico</t>
  </si>
  <si>
    <t>Contacto e-mail</t>
  </si>
  <si>
    <t>1.10</t>
  </si>
  <si>
    <t>% de Preenchimento</t>
  </si>
  <si>
    <t>linhas</t>
  </si>
  <si>
    <t>&lt;&gt;NA</t>
  </si>
  <si>
    <t>perguntas</t>
  </si>
  <si>
    <t xml:space="preserve">Rampa exterior </t>
  </si>
  <si>
    <t xml:space="preserve">Escada </t>
  </si>
  <si>
    <t>Linhas</t>
  </si>
  <si>
    <t xml:space="preserve">Se a porta é sólida existe uma abertura envidraçada  de 0,90 até 1,50m do pavimento ? </t>
  </si>
  <si>
    <t>Elevador, ascensor ou plataforma elevatória</t>
  </si>
  <si>
    <t>Se existentes, os elevadores são fáceis de localizar dentro do edifício?</t>
  </si>
  <si>
    <t>Rampa interior no percurso de visita</t>
  </si>
  <si>
    <t>Se existem guardas,  estas têm secções transparentes, para que crianças e pessoas em cadeira de rodas possam ver o nível inferior?</t>
  </si>
  <si>
    <t>Escada no percurso de visita</t>
  </si>
  <si>
    <t>Elevador, ascensor ou plataforma elevatória, no percurso de visita</t>
  </si>
  <si>
    <t>Se existente, o elevador é fácil de localizar dentro do edifício?</t>
  </si>
  <si>
    <t>Os lugares proporcionam condições de conforto, segurança, visibilidade e acústica pelo menos equivalentes às dos restantes espetadores?</t>
  </si>
  <si>
    <t xml:space="preserve">Rampa no jardim </t>
  </si>
  <si>
    <t xml:space="preserve">Escada no jardim </t>
  </si>
  <si>
    <t>Se existentes, nos balneários pelo menos uma das cabines de duche para cada sexo satisfaz o disposto nos n.º 2.9.7, a 2.9.11 e 2.9.16 e 2.9.17 do DL 193/2006?</t>
  </si>
  <si>
    <t xml:space="preserve">Existem Balneários no edifício? </t>
  </si>
  <si>
    <t xml:space="preserve">Balneários </t>
  </si>
  <si>
    <t xml:space="preserve">Vestiários </t>
  </si>
  <si>
    <t xml:space="preserve">Existem Vestiários no edifício? </t>
  </si>
  <si>
    <t>Existe pelo menos um conjunto de cabides fixos e cacifos que permite o alcance por uma pessoa em cadeira de rodas de acordo com o espeicificado na secção 4.2?</t>
  </si>
  <si>
    <t>G26='3. EXPOSIÇÃO  P1'!E9</t>
  </si>
  <si>
    <t>H23='3. EXPOSIÇÃO  P1'!F9</t>
  </si>
  <si>
    <t>Acessibilidade física da área expositiva</t>
  </si>
  <si>
    <t>Áreas de descanso na exposição</t>
  </si>
  <si>
    <t>Existem textos nas tabelas das peças?</t>
  </si>
  <si>
    <t>Perguntas</t>
  </si>
  <si>
    <t>A porta de entrada está claramente visível e identificada?</t>
  </si>
  <si>
    <t>Os símbolos gráficos são homologados internacionalmente?</t>
  </si>
  <si>
    <t>Há pessoal treinado para fazer interpretação em Língua Gestual?</t>
  </si>
  <si>
    <t>As conclusões  são divulgadas?</t>
  </si>
  <si>
    <t>Sistemas de Emergência</t>
  </si>
  <si>
    <t>Linhas a preencher</t>
  </si>
  <si>
    <t>% da Área total
do Museu</t>
  </si>
  <si>
    <t>=LINS(C14:C21)</t>
  </si>
  <si>
    <t>G6=contar.se(c6:c12;"&lt;&gt;NA")</t>
  </si>
  <si>
    <t>E6=SOMA.SE(C6:C12;"&lt;&gt;na")</t>
  </si>
  <si>
    <t>=LINS(C6:C12)</t>
  </si>
  <si>
    <t>=LINS(F7:F8)</t>
  </si>
  <si>
    <t>E2=CONTAR.VAL(C7:C78)</t>
  </si>
  <si>
    <t>F2=I5</t>
  </si>
  <si>
    <t>E6=SE(C7=2;4;SOMA(C7:C8))</t>
  </si>
  <si>
    <t>G6=I6</t>
  </si>
  <si>
    <t xml:space="preserve">Sanitários </t>
  </si>
  <si>
    <t>Existem pessoas e equipamento para assistência a pessoas com deficiência?</t>
  </si>
  <si>
    <t>Área Acessível</t>
  </si>
  <si>
    <t xml:space="preserve">% CNBP EDIFÍCIO </t>
  </si>
  <si>
    <t xml:space="preserve">%CNBP EDIFÍCIO (Não pode ser superior à % da Área acessível) </t>
  </si>
  <si>
    <t>1.11</t>
  </si>
  <si>
    <t xml:space="preserve">Número total de sugestões  = </t>
  </si>
  <si>
    <t xml:space="preserve">Número de sugestões preenchidas  = </t>
  </si>
  <si>
    <t xml:space="preserve">%  de Sugestões preenchidas = </t>
  </si>
  <si>
    <t xml:space="preserve">Total de questões  a responder = </t>
  </si>
  <si>
    <t xml:space="preserve">Número de questões respondidas = </t>
  </si>
  <si>
    <t xml:space="preserve">% de Preenchimento = </t>
  </si>
  <si>
    <t>NOTAS</t>
  </si>
  <si>
    <t xml:space="preserve"> Acesso exterior</t>
  </si>
  <si>
    <t>1.12</t>
  </si>
  <si>
    <t>Espaços de Serviços (não públicos)</t>
  </si>
  <si>
    <t>Serviços (espaços não públicos)</t>
  </si>
  <si>
    <t xml:space="preserve">Todo o espaço é acessível a pessoas com mobilidade condicionada? </t>
  </si>
  <si>
    <t xml:space="preserve">Número de questões em função dos espaços avaliados = </t>
  </si>
  <si>
    <t>(Contabiliza o número de  questões dos espaços em que se introduziu a área respetiva)</t>
  </si>
  <si>
    <t>Espaço de trabalho</t>
  </si>
  <si>
    <t>A iluminação do espaço tem pelo menos 100 lux?</t>
  </si>
  <si>
    <t>Existem mesas com altura não superior a 0,80 m do pavimento?</t>
  </si>
  <si>
    <t>Existem cadeiras reguláveis para alturas diferentes, 0,45m - 0,50m para adultos de estatura média e 0,35 m para pessoas de baixa estatura?</t>
  </si>
  <si>
    <t>Existem computadores ou outros dispositivos adaptados a pessoas com deficiência?</t>
  </si>
  <si>
    <t>Permitem a passagem de uma cadeira de rodas e estão desobstruídos?</t>
  </si>
  <si>
    <t>Rampa interior no percurso de serviço</t>
  </si>
  <si>
    <t>Escada no percurso de serviço</t>
  </si>
  <si>
    <t>Elevador, ascensor ou plataforma elevatória, no percurso de serviço</t>
  </si>
  <si>
    <t>Todas as áreas estão livres de desníveis?</t>
  </si>
  <si>
    <t>As mesas, estantes e restante mobiliário deixam livre o percurso de circulação?</t>
  </si>
  <si>
    <t xml:space="preserve">O início e o fim da escada são assinalados com faixas anti-derrapantes de cor contrastante? </t>
  </si>
  <si>
    <t>De modo geral, são cumpridas as NTA aprovadas pelo DL nº 163/2006, de 8 de agosto, aplicáveis aos espaços acima analisados?</t>
  </si>
  <si>
    <t xml:space="preserve">Existem balneários no edifício? </t>
  </si>
  <si>
    <t xml:space="preserve">Existem vestiários no edifício? </t>
  </si>
  <si>
    <t xml:space="preserve">  Através de lista de contactos internos?</t>
  </si>
  <si>
    <t xml:space="preserve">  Através de lista de contactos externos?</t>
  </si>
  <si>
    <t xml:space="preserve">  Através da página de Internet?</t>
  </si>
  <si>
    <t xml:space="preserve">A - ANTES DA VISITA </t>
  </si>
  <si>
    <t>B - DURANTE A VISITA</t>
  </si>
  <si>
    <t>C - DEPOIS DA VISITA</t>
  </si>
  <si>
    <t>Para saber a % de inclinação de uma rampa, medir a altura do desnível (A) e o comprimento (C). O valor da % de inclinação da rampa (i) é obtido pela fórmula: i=A/C.</t>
  </si>
  <si>
    <t>INSTRUÇÕES para RECOLHA de DADOS</t>
  </si>
  <si>
    <t>10 prioridades para melhoria da acessibilidade</t>
  </si>
  <si>
    <t>Pesquisa sobre avaliação quantitativa e criação da MATRIZ em folhas Excel: João Herdade</t>
  </si>
  <si>
    <t>Autores deste documento</t>
  </si>
  <si>
    <t>Apoio técnico ao preenchimento deste documento</t>
  </si>
  <si>
    <t>N O T A   1  - % CNBP</t>
  </si>
  <si>
    <t xml:space="preserve">          4. Leia todo o questionário com atenção. Ficará alertado para questões que talvez lhe passassem despercebidas de outra maneira.</t>
  </si>
  <si>
    <t xml:space="preserve">          8. Anote observações pertinentes.</t>
  </si>
  <si>
    <t xml:space="preserve">          20. Anote nas OBSERVAÇÕES:</t>
  </si>
  <si>
    <t xml:space="preserve">          23. Registe as sugestões de melhoria que considerar pertinentes no espaço respetivo em cada assunto.</t>
  </si>
  <si>
    <t xml:space="preserve">          25. Copie todos os ficheiros preenchidos do portátil para o seu computador de trabalho.</t>
  </si>
  <si>
    <t xml:space="preserve">          26. Reveja todo o questionário, observando as fotografias e lendo as notas tiradas.</t>
  </si>
  <si>
    <t xml:space="preserve">          27. Faça uma revisão final do documento antes de o imprimir para detetar falhas no seu preenchimento.</t>
  </si>
  <si>
    <t>No entanto, algumas questões só aceitam como resposta 2, 1 ou 0.</t>
  </si>
  <si>
    <t xml:space="preserve">                         - SIM = 2</t>
  </si>
  <si>
    <t xml:space="preserve">                         - Não Aplicável = NA</t>
  </si>
  <si>
    <t xml:space="preserve">                         - NÃO = 0</t>
  </si>
  <si>
    <t xml:space="preserve">          19. Altere o nome da exposição, caso queira, na célula B4. Por exemplo, pode haver uma exposição permanente e outra temporária. Ou duas áreas com temas diferentes numa exposição permanente. </t>
  </si>
  <si>
    <t>O valor final da % CNBP é obtido tendo em conta a ponderação atribuída a cada assunto.</t>
  </si>
  <si>
    <t xml:space="preserve">                         - Sugestões para melhoria.</t>
  </si>
  <si>
    <t xml:space="preserve">                         - Razão para a atribuição de uma determinada pontuação, se pertinente</t>
  </si>
  <si>
    <t xml:space="preserve">Considerámos que os 10 temas deveriam ter um peso diferente no cômputo da avaliação final, de modo a valorizar a sua importância relativa na acessibilidade do imóvel. Optámos pela seguinte ponderação relativa:  
            - Edifício: 20 %
            - Exposições: 15 %
            - Política de gestão relativa à acessibilidade: 10 %
            - Formação: 10 %
            - Localização e orientação: 10 %
            - Comunicação e divulgação: 10%
            - Consultoria: 7,5 %
            - Avaliação: 7,5 %
            - Segurança: 5 %
            - Emprego e voluntariado: 5 %
            - TOTAL: 100 %
</t>
  </si>
  <si>
    <t xml:space="preserve">          2. Descarregue este questionário para um portátil, a usar durante a visita ao local e nas entrevistas a fazer. </t>
  </si>
  <si>
    <t xml:space="preserve">          1. Consulte as Normas Técnicas de Acessibilidade (NTA) contidas no DL 163/2006 de 8 de agosto. Este diploma é de cumprimento obrigatório e aplica-se a edifícios que recebem público, à via pública e aos edifícios habitacionais. No “Guia Acessibilidade e Mobilidade para Todos” (http://www.inr.pt/uploads/docs/acessibilidade/GuiaAcessEmobi.pdf) encontra informação clara e detalhada sobre o assunto que pode ajudá-lo a compreender melhor o enquadramento da legislação portuguesa em relação à acessibilidade. </t>
  </si>
  <si>
    <t xml:space="preserve">          6. Preencha no portátil as folhas relativas aos TEMAS 1. 2. e 3. por observação direta.</t>
  </si>
  <si>
    <t>A área visitável corresponde à área de acesso público e a área acessível corresponde à parte da área de acesso público  onde podem entrar e circular pessoas em cadeira de rodas.</t>
  </si>
  <si>
    <t xml:space="preserve">          18. Avalie o elevador no primeiro espaço onde o visitante o pode encontrar. Por exemplo, se o acesso ao elevador que serve todos os pisos visitáveis se faz na entrada, este equipamento será avaliado unicamente nesse separador. Noutros locais escrever nas observações "Este elevador já foi avaliado no espaço 1.2 Entrada".</t>
  </si>
  <si>
    <t xml:space="preserve">                        - Informação complementar (grau de inclinação das rampas, a ausência de corrimão de um lado da escada, etc.)</t>
  </si>
  <si>
    <t>No final, a seleção das 10 prioridades deverá ter em conta as medidas mais urgentes a tomar.</t>
  </si>
  <si>
    <t>Acessibilidade</t>
  </si>
  <si>
    <t>Conjunto de características de que deve dispor um ambiente, produto ou serviço para ser utilizável por todas as pessoas em condições de conforto, segurança e igualdade - independentemente da sua deficiência ou incapacidade.</t>
  </si>
  <si>
    <t>Acessibilidade cognitiva</t>
  </si>
  <si>
    <t>Propriedade que têm os espaços, objetos, ferramentas, serviços, processos e ambientes que os tornam fáceis de comprender. Um ambiente com acessibilidade cognitiva garante uma experiência confortável, segura e compreendida por todos.</t>
  </si>
  <si>
    <t xml:space="preserve">Acesso alternativo para pessoas com mobilidade condicionada </t>
  </si>
  <si>
    <t>Sistema de som destinado a pessoas com perda auditiva que usam aparelhos retroauriculares, equipados com bobine magnética e colocados na posição "T". O sistema capta o som na fonte  e transmite-o directamente para os aparelhos auditivos, oferecendo um som nítido e isolado do ruído ambiente.</t>
  </si>
  <si>
    <r>
      <t>Anel de indução magnética</t>
    </r>
    <r>
      <rPr>
        <sz val="11"/>
        <color indexed="8"/>
        <rFont val="Arial"/>
        <family val="2"/>
      </rPr>
      <t xml:space="preserve">
</t>
    </r>
  </si>
  <si>
    <t xml:space="preserve">Dispositivo electrónico que se usa dentro ou atrás da orelha para amplificar o som e permitir que uma pessoa com perda auditiva possa ouvir e comunicar. Tem um microfone, um amplificador e um receptor. O microfone capta o som e converte as ondas sonoras em sinais elétricos, que manda diretamente ao amplificador. Este aumenta a potência dos sinais e envia-os para o ouvido através do receptor ou altifalante. </t>
  </si>
  <si>
    <t>Aparelho auditivo</t>
  </si>
  <si>
    <t>Técnica utilizada para descrever e dar informação sobre imagens estáticas (como uma pintura) ou em movimento (como uma peça de teatro ou um filme). Assim, as pessoas cegas ou com baixa visão podem compreender o objeto, criando uma imagem mental. É um recurso importante em museus, teatros e cimemas.</t>
  </si>
  <si>
    <t>Audiodescrição</t>
  </si>
  <si>
    <t>Sistema de leitura e escrita tátil para pessoas cegas baseado na combinação de seis pontos em relevo, impressos em papel especial. A presença ou ausência de pontos estabelece composições que representam letras e sinais de pontuação de modo a construir palavras num texto. Chama-se 'linha Braille' ao dispositivo eletrónico que tem um teclado com células Braille e se pode ligar ao computador. Permite ler o ecrã de forma áudio e torna a Internet acessível às pessoas cegas.</t>
  </si>
  <si>
    <t>Braille</t>
  </si>
  <si>
    <t xml:space="preserve">Pedonal:  feito através de faixas guia em alto relevo, num material diferenciado do pavimento que permite guiar ao longo do percurso as pessoas cegas ou com baixa visão.  </t>
  </si>
  <si>
    <t>Manual: feito através de corrimãos.</t>
  </si>
  <si>
    <t>Encaminhamento tátil</t>
  </si>
  <si>
    <t>Dispositivo portátil, que assiste e orienta o visitante de um museu, transmitindo informação através de múltiplos meios: texto, imagem, vídeo e audio. É considerado tanto mais acessível, quanto permita um acesso adaptável à diversidade de condições físicas ou sensoriais.</t>
  </si>
  <si>
    <t>Equipamento interativo</t>
  </si>
  <si>
    <t>Elevadores adaptados</t>
  </si>
  <si>
    <r>
      <rPr>
        <b/>
        <sz val="11"/>
        <color indexed="8"/>
        <rFont val="Arial"/>
        <family val="2"/>
      </rPr>
      <t>Escrita simples / leitura fácil</t>
    </r>
    <r>
      <rPr>
        <sz val="11"/>
        <color indexed="8"/>
        <rFont val="Arial"/>
        <family val="2"/>
      </rPr>
      <t xml:space="preserve"> </t>
    </r>
  </si>
  <si>
    <t>Método de redação de textos que permite uma leitura fácil e torna a informação acessível a um maior número de pessoas com diferentes idades, graus de escolaridade, cultura ou dificuldades de compreensão.</t>
  </si>
  <si>
    <t xml:space="preserve">A escrita simples beneficia todos - as pessoas que não são especialistas de um determinado assunto, pessoas que não dominam a língua em que o texto está escrito, as crianças, as pessoas Surdas cuja língua materna é a Língua Gestual, as pessoas com deficiência intelectual ou com deterioração cognitiva devida à idade ou doença.  </t>
  </si>
  <si>
    <t>Os textos em escrita simples devem usar uma linguagem próxima do quotidiano, sem nunca perder o rigor científico da informação. Recomenda-se um tipo de letra sem serifa, com tamanho e cor que permita uma leitura fácil, com a mancha gráfica alinhada à esquerda e parágrafos separados por espaços.</t>
  </si>
  <si>
    <t>Informação multissensorial</t>
  </si>
  <si>
    <t>Recebe-se utilizando todos os sentidos, dispondo-se ao longo do percurso objetos para ver (também com letras ampliadas), cheirar, ouvir, tocar e saborear (quando pertinente). Entre os objetos para tocar podemos considerar maquetas, plantas em relevo e imagens em alto-relevo de algumas das obras expostas, bem como os textos impressos em Braille.</t>
  </si>
  <si>
    <t>Língua Gestual</t>
  </si>
  <si>
    <t>Norma de referência</t>
  </si>
  <si>
    <t>A Convenção dos Direitos das Pessoas com Deficiência.</t>
  </si>
  <si>
    <r>
      <rPr>
        <b/>
        <sz val="11"/>
        <color indexed="8"/>
        <rFont val="Arial"/>
        <family val="2"/>
      </rPr>
      <t>Percurso de visita acessível</t>
    </r>
    <r>
      <rPr>
        <sz val="11"/>
        <color indexed="62"/>
        <rFont val="Arial"/>
        <family val="2"/>
      </rPr>
      <t xml:space="preserve">
</t>
    </r>
  </si>
  <si>
    <t>Tecnologias de Informação e Comunicação (TIC)</t>
  </si>
  <si>
    <t>Recurso que oferece numerosas possibilidades no campo da acessibilidade. Desenvolvidas seguindo os princípios do desenho universal, respondem às necessidades da globalidade das pessoas.</t>
  </si>
  <si>
    <t xml:space="preserve">Transtorno do Espectro do Autismo (TEA) </t>
  </si>
  <si>
    <t>Perturbação neurológica do desenvolvimento que dificulta a maneira como uma pessoa interpreta a língua, comunica e interage socialmente. Costuma ser acompanhado de padrões restritivos e repetitivos de comportamento, interesses ou atividades.</t>
  </si>
  <si>
    <t>Deficiência</t>
  </si>
  <si>
    <t>Por exemplo, as funções do corpo incluem sentidos humanos básicos como as "funções da visão" e as estruturas relacionadas aparecem na forma de “olho e estruturas relacionadas”.  A palavra "Corpo" refere-se ao organismo humano como um todo, incluindo o cérebro e as suas funções, isto é, a mente. As funções mentais (ou psicológicas) estão, portanto, incluídas nas funções do corpo.</t>
  </si>
  <si>
    <t xml:space="preserve">Mais informações sobre a Classificação Internacional de Funcionalidade, Incapacidade e
Saúde (CIF) em https://catalogo.inr.pt/documents/11257/0/CIF+2004/4cdfad93-81d0-42de-b319-5b6b7a806eb2.
</t>
  </si>
  <si>
    <t>Web Content Accessibility Guidelines WCAG 2.1</t>
  </si>
  <si>
    <t xml:space="preserve">         National Museums of Scotland (s.d.). Exhibitions for all. A practical guide to designing inclusive exhibitions (https://www.rnib.org.uk/sites/default/files/EXhibitions_for_all_NMScotland.pdf)</t>
  </si>
  <si>
    <t xml:space="preserve">         Smithsonian Institution (s.d.). Smithsonian Guidelines for Accessible Exhibition Design (https://www.si.edu/Accessibility/SGAED)</t>
  </si>
  <si>
    <t xml:space="preserve">          Associação dos Cegos e Amblíopes de Portugal (ACAPO) (s.d.). Como criar sinais mais acessíveis? (http://www.acapo.pt/deficiencia-visual/documentos-e-publicacoes/recomendacoes-tecnicas/como-criar-sinais-mais-acessiveis)</t>
  </si>
  <si>
    <t xml:space="preserve">           Association of Registered Graphic Designers of Ontario (ARGDO) (2010). Access Ability. A Practical Handbook on Accessible Graphic Design  (https://www.rgd.ca/database/files/library/RGD_AccessAbility_Handbook.pdf)</t>
  </si>
  <si>
    <t xml:space="preserve">          Royal National Institute for the Blind (RNIB) (2015). Tactile images and maps 
(https://www.rnib.org.uk/sites/default/files/tactile_images_and_maps_2015_brochure_low_res.pdf</t>
  </si>
  <si>
    <t xml:space="preserve">         Garcia, A., Mineiro, C. e Neves, J. (2017). Comunicação Acessível e Inclusiva em Monumentos, Palácios e Museus. Lisboa, Direção Geral do património cultural e Turismo de Portugal (http://www.patrimoniocultural.gov.pt/pt/publicos/acessibilidade/publicacoes/)</t>
  </si>
  <si>
    <t xml:space="preserve">         Freyhoff, G. et al. (1998). Simplifique. Linhas Orientadoras Europeias para uma Leitura Fácil (https://pt.scribd.com/document/75667254/leitura-facil)</t>
  </si>
  <si>
    <t xml:space="preserve">         Trench, L. (2013). Gallery text at the V&amp;A - 10 point guide (http://www.vam.ac.uk/__data/assets/pdf_file/0009/238077/Gallery-Text-at-the-V-and-A-Ten-Point-Guide-Aug-2013.pdf</t>
  </si>
  <si>
    <t xml:space="preserve">         Goulden, J. et al. (2016).  Accessible Signage Guidelines. Braille Literacy Canada (http://www.brailleliteracycanada.ca/CMFiles/Accessible_Signage_Guidelines_BLC-PrintFormatted.pdf)</t>
  </si>
  <si>
    <t xml:space="preserve">        Colwell, P. &amp; Mendes, E. (2004). Museus e Acessibilidade. Lisboa, Instituto Português de Museus (http://www.patrimoniocultural.gov.pt/pt/publicos/acessibilidade/publicacoes/)</t>
  </si>
  <si>
    <t xml:space="preserve">Deve ter as seguintes caraterísticas:  
       - pavimento sem desníveis (caso existam, há uma alternativa com rampa, elevador ou outra) e antiderrapante (tanto em seco como em húmido);
       - mobiliário ou objetos que podem ser detetados com a bengala para cegos ;
       - portas de abertura automática, dobráveis ou de correr (na sua ausência, os puxadores devem estar a uma altura adequada (85cm – 105cm);
       - superfícies envidraçadas assinaladas com faixas bem visíveis;
       - paredes com contraste cromático com  pavimentos e portas para facilitar a orientação de pessoas com visão reduzida;
       - encaminhamento tátil.
</t>
  </si>
  <si>
    <t>(In)capacidade</t>
  </si>
  <si>
    <t>Assim sendo, a deficiência pode ser motora, sensorial (visual ou auditiva), intelectual ou outra. Tem tendéncia a ser permanente, mas não é necessariamente sinónimo de doença nem de incapacidade. Por exemplo, uma pessoa cega tem uma deficiência visual, mas pode ser muito saudável. E se o seu computador tiver um leitor de ecrã, também pode aceder a conteúdos na Internet, que são sobretudo visuais. A deficiência continuará lá, mas não a incapacidade de aceder a esses conteúdos.</t>
  </si>
  <si>
    <t>Em Inglês, incapacidade diz-se "disability" e em Francês "incapacité".</t>
  </si>
  <si>
    <t>Em Inglês, deficiência diz-se "impairment" e em Francês "handicap".</t>
  </si>
  <si>
    <t xml:space="preserve">Língua natural baseada num sistema de gestos e expressões visuais para permitir a comunicação com pessoas surdo-cegas, os gestos que se destinam a ser vistos podem também ser táteis, desenhando símbolos e sinais sobre a palma da mão (sistema dactilológico). </t>
  </si>
  <si>
    <t>Uma pessoa cuja língua materna é gestual, pode ter dificuldade em compreender um texto escrito se não for curto e simples.</t>
  </si>
  <si>
    <t xml:space="preserve">Não existe uma língua gestual universal, havendo tantas línguas gestuais quantas as línguas orais. O Sistema Internacional de Sinais (SIS) é um sistema global que permite uma comunicação eficaz com um grande número de pessoas surdas, independentemente da sua origem geográfica. </t>
  </si>
  <si>
    <t>A interpretação em Língua Gestual é a adaptação de textos áudio para a língua natural das pessoas Surdas.</t>
  </si>
  <si>
    <t>Recomendações internacionais sobre design acessível de páginas de Internet. Entre outras coisas preconizam: navegação fácil através de teclado, rato ou outro produto técnico; informação relevante em escrita simples; conteúdos apresentados de forma lógica e clara; informação em multiformato (por exemplo, imagens descritas e material vídeo legendado).</t>
  </si>
  <si>
    <r>
      <t xml:space="preserve">Problemas nas funções ou nas estruturas do corpo ou da mente (como um desvio importante ou uma perda) relativamente ao que é considerado "normal". As </t>
    </r>
    <r>
      <rPr>
        <b/>
        <sz val="11"/>
        <rFont val="Arial"/>
        <family val="2"/>
      </rPr>
      <t>funções</t>
    </r>
    <r>
      <rPr>
        <sz val="11"/>
        <rFont val="Arial"/>
        <family val="2"/>
      </rPr>
      <t xml:space="preserve"> do corpo são as funções fisiológicas dos sistemas orgânicos (</t>
    </r>
    <r>
      <rPr>
        <u/>
        <sz val="11"/>
        <rFont val="Arial"/>
        <family val="2"/>
      </rPr>
      <t>incluindo as funções psicológicas</t>
    </r>
    <r>
      <rPr>
        <sz val="11"/>
        <rFont val="Arial"/>
        <family val="2"/>
      </rPr>
      <t xml:space="preserve">). As </t>
    </r>
    <r>
      <rPr>
        <b/>
        <sz val="11"/>
        <rFont val="Arial"/>
        <family val="2"/>
      </rPr>
      <t>estruturas</t>
    </r>
    <r>
      <rPr>
        <sz val="11"/>
        <rFont val="Arial"/>
        <family val="2"/>
      </rPr>
      <t xml:space="preserve"> do corpo são as partes anatómicas do corpo, tais como, órgãos, membros e seus componentes.
</t>
    </r>
  </si>
  <si>
    <t>(Im)possibilidade de relação com o meio físico ou social, com eventual limitação ou restrição da capacidade de participação em atividades consideradas "normais". Não está necessariamente ligada à deficiência. Por exemplo, uma pessoa em cadeira de rodas é capaz de ultrapassar desníveis se a par dos degraus houver rampas ou elevadores. Uma pessoa Surda que nunca ouviu sons pode comunicar com os outros usando a Língua Gestual.</t>
  </si>
  <si>
    <t xml:space="preserve">                         - Cumpre  50%  ou em estudo = 1</t>
  </si>
  <si>
    <t xml:space="preserve">         10. Preencha as folhas relativas aos TEMAS 1. a 3. atribuindo pontuação a cada pergunta, na coluna "Pontos" ,de acordo com o  tipo de resposta:</t>
  </si>
  <si>
    <t xml:space="preserve">          11. Entreviste o diretor da instituição e mais 2 membros da sua equipa (1 + 2 = 3 pessoas).</t>
  </si>
  <si>
    <t xml:space="preserve">          12. Analise a página de Internet da instituição.</t>
  </si>
  <si>
    <t xml:space="preserve">          13. Leia a opinião de visitantes no TripAdvisor, Facebook ou outras plataformas semelhantes.</t>
  </si>
  <si>
    <t xml:space="preserve">          15. Copie o ficheiro preenchido do portátil usado durante a visita para o seu computador e continue aí o trabalho.</t>
  </si>
  <si>
    <t xml:space="preserve">          16. Arranje uma  planta atualizada do edifício  e delimite as áreas respetivas dos espaços analisados.</t>
  </si>
  <si>
    <t xml:space="preserve">                        - Área acessível de cada espaço, nas células F7 e F14.</t>
  </si>
  <si>
    <r>
      <t xml:space="preserve">                        - Área de acesso público do espaço, nas células E7  a E14. Se um determinado espaço não existe no edifício,  </t>
    </r>
    <r>
      <rPr>
        <u/>
        <sz val="10"/>
        <color indexed="8"/>
        <rFont val="Calibri"/>
        <family val="2"/>
      </rPr>
      <t xml:space="preserve">NÃO PREENCHER </t>
    </r>
    <r>
      <rPr>
        <sz val="10"/>
        <color indexed="8"/>
        <rFont val="Calibri"/>
        <family val="2"/>
      </rPr>
      <t xml:space="preserve"> a células de áreas respetivas.</t>
    </r>
  </si>
  <si>
    <t xml:space="preserve">                        - Área da exposição permanente, na célula E29. - Área acessível da exposição permanente, na célula F29.</t>
  </si>
  <si>
    <t xml:space="preserve">                        - Área da exposição temporária, na célula E30.- Área acessível da exposição temporária, na célula F30.</t>
  </si>
  <si>
    <t xml:space="preserve">O percurso de visita corresponde a escadas, elevadores, rampas, átrios, corredores, etc. e NÃO INCLUI as salas de exposição. </t>
  </si>
  <si>
    <t xml:space="preserve">          7. Tire fotografias, que funcionarão depois como auxiliares de memória. Sugere-se que organize as fotos em pastas com os nomes dosespaços distintos avaliados (ex. Entrada, Percurso, Sanitários etc..)</t>
  </si>
  <si>
    <r>
      <t xml:space="preserve">          9. Preencha apenas as folhas que correpondem a espaços existentes e </t>
    </r>
    <r>
      <rPr>
        <u/>
        <sz val="10"/>
        <color indexed="8"/>
        <rFont val="Calibri"/>
        <family val="2"/>
      </rPr>
      <t>deixe as outras em branco</t>
    </r>
    <r>
      <rPr>
        <sz val="10"/>
        <color indexed="8"/>
        <rFont val="Calibri"/>
        <family val="2"/>
      </rPr>
      <t xml:space="preserve">. Por exemplo, se não existir um auditório ou uma cafetaria, não preencha essas folhas Excel. </t>
    </r>
  </si>
  <si>
    <t xml:space="preserve">Existem dois gráficos de barras. Na folha 0.2 GRÁFICO RESULTADOS  à medida que fizer o preenchimento das grelhas, fornece uma representação visual da % CNBP por tema, mostra a % de área acessível do edifício e também o resultado da avaliação feita. 
</t>
  </si>
  <si>
    <t>Para efeitos do valor final da %CNBP do tema Edifício, considerámos que a % CNBP do EDIFÍCIO não poderia ultrapassar a % da sua área acessível.</t>
  </si>
  <si>
    <t xml:space="preserve">          14. Preencha as folhas relativas aos TEMAS 4. a  10. usando os 4 tipos de pontuações conforme indicado em "B -Durante a Visita":</t>
  </si>
  <si>
    <t xml:space="preserve">          17. Meça as áreas dos espaços a avaliar e insira esses valores na folha "0.1 RESUMO" do Excel.</t>
  </si>
  <si>
    <t xml:space="preserve">          5. Use a ferramenta de "zoom" para adaptar o tamanho do texto às suas necessidades. Para maior eficiência no preenchimento sugere-se que utilize a vista "Normal" do Excel.</t>
  </si>
  <si>
    <t>Piso 1</t>
  </si>
  <si>
    <t xml:space="preserve">Piso 2 </t>
  </si>
  <si>
    <t>Piso 3</t>
  </si>
  <si>
    <t>% CNBP Média do Edifício sem ponderação da Área acessível</t>
  </si>
  <si>
    <t>Piso 4</t>
  </si>
  <si>
    <t>ÁREAS</t>
  </si>
  <si>
    <t>Auditório</t>
  </si>
  <si>
    <t>Instalações Sanitária</t>
  </si>
  <si>
    <t>exposição permanente</t>
  </si>
  <si>
    <t>exposição Temporária</t>
  </si>
  <si>
    <t>N O T A  5 - Área visitável e área acessível</t>
  </si>
  <si>
    <t>N O T A   6 - % de inclinação de uma rampa</t>
  </si>
  <si>
    <t>N O T A   7 - Percurso de visita</t>
  </si>
  <si>
    <t>N O T A   8 - Área Total da exposição</t>
  </si>
  <si>
    <t>N O T A   9 - Gráfico de barras</t>
  </si>
  <si>
    <t>N O T A   10 - Principais sugestões para melhoria</t>
  </si>
  <si>
    <t xml:space="preserve">           Meça as áreas a avaliar (em m2) numa planta atualizada do edifício.</t>
  </si>
  <si>
    <t>N O T A  2 - Células bloqueadas neste documento</t>
  </si>
  <si>
    <r>
      <rPr>
        <b/>
        <sz val="10"/>
        <color indexed="8"/>
        <rFont val="Calibri"/>
        <family val="2"/>
      </rPr>
      <t xml:space="preserve">NOTA 3 - Preenchimento obrigatório de todas as respostas numa folha. </t>
    </r>
    <r>
      <rPr>
        <sz val="10"/>
        <color indexed="8"/>
        <rFont val="Calibri"/>
        <family val="2"/>
      </rPr>
      <t xml:space="preserve">
Numa folha em que o espaço existe, e que se começa a preencher, </t>
    </r>
    <r>
      <rPr>
        <u/>
        <sz val="10"/>
        <color indexed="8"/>
        <rFont val="Calibri"/>
        <family val="2"/>
      </rPr>
      <t>é obrigatório responder a TODAS AS PERGUNTAS dessa folha</t>
    </r>
    <r>
      <rPr>
        <sz val="10"/>
        <color indexed="8"/>
        <rFont val="Calibri"/>
        <family val="2"/>
      </rPr>
      <t xml:space="preserve">. Se algum tema não for aplicável (ex. não existe elevador,  ou não existe rampa) </t>
    </r>
    <r>
      <rPr>
        <u/>
        <sz val="10"/>
        <color indexed="8"/>
        <rFont val="Calibri"/>
        <family val="2"/>
      </rPr>
      <t>preencher NA em todas as respostas</t>
    </r>
    <r>
      <rPr>
        <sz val="10"/>
        <color indexed="8"/>
        <rFont val="Calibri"/>
        <family val="2"/>
      </rPr>
      <t xml:space="preserve">  . Se deixar alguma reposta em branco, equivale a "0" a classificação, o que afeta a classificação negativamente para esse grupo de questões e para o espaço em análise.</t>
    </r>
  </si>
  <si>
    <t>N O T A  4 - Ponderação relativa dos vários temas</t>
  </si>
  <si>
    <r>
      <t xml:space="preserve">Na folha 0.3 GRÁFICO EDIFÍCIO visualiza-se a avaliação referente a cada espaço analisado individualmente. Desta forma </t>
    </r>
    <r>
      <rPr>
        <u/>
        <sz val="10"/>
        <rFont val="Calibri"/>
        <family val="2"/>
      </rPr>
      <t>identificam-se claramente o(s) espaço(s) onde será necessário investir prioritáriamente para melhorar a acessibilidade física do Edifício</t>
    </r>
    <r>
      <rPr>
        <sz val="10"/>
        <rFont val="Calibri"/>
        <family val="2"/>
      </rPr>
      <t>.</t>
    </r>
  </si>
  <si>
    <t>Na Folha "0.1 RESUMO", na medição da Área dos Sanitários/Vestiários, considerar a área total de todas as casas de banho, uma vez que a avaliação da folha "1.9 Sanitários" abarca outras áreas para além da "casa de banho acessível". Se existir um sanitário acessível considerar que a "àrea acessível" (célula F14)  é igual à àrea visitável" (célula E14).</t>
  </si>
  <si>
    <t xml:space="preserve">          22. Preencha no separador 0.1 RESUMO: (ver NOTA 5)</t>
  </si>
  <si>
    <t>%CNBP
Expo</t>
  </si>
  <si>
    <t>%
Ponderada
/Àrea Total</t>
  </si>
  <si>
    <t>Num monumento ou sítio arqueológico (ex. uma igreja) a área de exposição corresponde ao espaço da igreja, em que o próprio edifício é  a principal peça em exposição , devendo preenchido a Folha "3.1 Exposição 1" alterando o nome na célula B4 para, por exemplo, "A Igreja como objeto em exposição".
Os valores que aparecem nas células E28 e F28 da folha "0.1 RESUMO" indicam a área total da exposição e são automaticamente preenchidos de acordo com os dados já inseridos.
No caso de existirem vários tipos de exposição permanente, contabilizar a área total das salas , na folha 3.1 atribuir para cada resposta a média da avaliação verificada no conjunto das exposições.</t>
  </si>
  <si>
    <r>
      <t>Permite áreas até 99.999m</t>
    </r>
    <r>
      <rPr>
        <sz val="8"/>
        <color rgb="FF000000"/>
        <rFont val="Calibri (corpo)"/>
      </rPr>
      <t>2</t>
    </r>
  </si>
  <si>
    <t xml:space="preserve">Auditório </t>
  </si>
  <si>
    <t xml:space="preserve">Exposição Permanente </t>
  </si>
  <si>
    <t>As cadeiras têm costas e braços?</t>
  </si>
  <si>
    <t>(da acessibilidade e inclusão)</t>
  </si>
  <si>
    <t>Através de um livro de elogios ou de visita?</t>
  </si>
  <si>
    <t>Existem bancos portáteis?</t>
  </si>
  <si>
    <t xml:space="preserve">Ministério </t>
  </si>
  <si>
    <t xml:space="preserve">Organismo </t>
  </si>
  <si>
    <t>Responsável pelo preenchimento</t>
  </si>
  <si>
    <t>Propriedade (Estado/ Privado)</t>
  </si>
  <si>
    <t>Entidade gestora (identifique)</t>
  </si>
  <si>
    <t>Outro (identifique)</t>
  </si>
  <si>
    <t>Se as portas forem de batente, abrem para fora e possuem barra horizontal fixa?</t>
  </si>
  <si>
    <t>Todos os textos não excedem 55 carateres em cada linha?</t>
  </si>
  <si>
    <t>São usadas linguagem/imagens apropriada na descrição ou representação de pessoas com deficiência, socialmente excluídas ou minorias?</t>
  </si>
  <si>
    <t>Está disponível uma visita virtual do museu  na página da internet?</t>
  </si>
  <si>
    <t>Está disponível uma visita virtual no museu às zonas não acessíveis?</t>
  </si>
  <si>
    <t xml:space="preserve">Comunicação Aumentativa e Alternativa (CAA) </t>
  </si>
  <si>
    <t xml:space="preserve">Deficiência auditiva </t>
  </si>
  <si>
    <t xml:space="preserve">Deficiência intelectual ou cognitiva </t>
  </si>
  <si>
    <t xml:space="preserve">Deficiência visual </t>
  </si>
  <si>
    <t xml:space="preserve">Diversidade </t>
  </si>
  <si>
    <t xml:space="preserve">Diversidade cultural </t>
  </si>
  <si>
    <t xml:space="preserve">Diversidade funcional </t>
  </si>
  <si>
    <t xml:space="preserve">Inclusão </t>
  </si>
  <si>
    <t xml:space="preserve">Pictograma </t>
  </si>
  <si>
    <t>Possui rampas de inclinação não superior a 8% (6% no caso do comprimento da rampa superar os 3 metros), com corrimãos ou guardas, ou complementadas por plataformas elevatórias e ou elevadores.</t>
  </si>
  <si>
    <t xml:space="preserve">Existe atendimento prioritário, devidamente assinalado? </t>
  </si>
  <si>
    <t>Existem camarins/vestiários  acessíveis a pessoas com mobilidade condicionada?</t>
  </si>
  <si>
    <t xml:space="preserve">O espaço é acessível a pessoas com mobilidade condicionada? </t>
  </si>
  <si>
    <t>Tem expressa a política relativa à promoção da acessibilidade e inclusão para pessoas com deficiência e comunidades socialmente excluídas?</t>
  </si>
  <si>
    <t>O material para divulgação é diversificado e disponível em diferentes idiomas?</t>
  </si>
  <si>
    <t>Nos últimos 5 anos foram feitas melhorias a partir da consulta a pessoas com deficiência e representativas da diversidade cultural e/ou em situação de vulnerabilidade social?</t>
  </si>
  <si>
    <t>Existe  formação regular sobre as necessidades dos visitantes com diversos tipos de deficiência e diversidade cultural?</t>
  </si>
  <si>
    <t>São promovidas parcerias/intercâmbios, estágios com instituições de cariz social?</t>
  </si>
  <si>
    <t>Envolve formadores com deficiência e representativos da diversidade cultural?</t>
  </si>
  <si>
    <t>Interculturalidade e direitos humanos?</t>
  </si>
  <si>
    <t>Nos últimos 5 anos foram contempladas verbas para implementar soluções de acessibilidade  e inclusão na instituição?</t>
  </si>
  <si>
    <t>Existe um Plano de Acessibilidade e inclusão da instituição?</t>
  </si>
  <si>
    <t>Estão definidos objetivos no SIADAP 1 e 2 relativos à acessibilidade e inclusão?</t>
  </si>
  <si>
    <t>A instituição promove projetos de investigação sobre acessibilidade, inclusão e cidadania?</t>
  </si>
  <si>
    <t>Há um membro da equipa que coordena as questões de acessibilidade e inclusão dentro da instituição?</t>
  </si>
  <si>
    <t>A instituição promove a publicação de artigos ciêntificos sobre acessibilidade, inclusão e cidadania?</t>
  </si>
  <si>
    <t>A instituição promove a integração de pessoas com deficiência e/ou grupos vulneráveis e em risco de exclusão social?</t>
  </si>
  <si>
    <t>A instituição tem funcionários com deficiência/incapacidade e/ou grupos vulneráveis e em risco de exclusão social?</t>
  </si>
  <si>
    <t>Quando há contratação de funcionários, esta  é divulgada junto de instituições que trabalham com pessoas com deficiência e/ou grupos vulneráveis e em risco de exclusão social?</t>
  </si>
  <si>
    <t>Esse serviço tem voluntários com deficiência, pessoas séniores e/ou grupos vulneráveis e em risco de exclusão social?</t>
  </si>
  <si>
    <t>A instituição divulga o serviço de voluntariado junto de entidades que trabalham com pessoas com deficiência e/ou grupos vulneráveis e em risco de exclusão social?</t>
  </si>
  <si>
    <t>A instituição possui Associação/Grupo de Amigos?</t>
  </si>
  <si>
    <t xml:space="preserve">São acessíveis a pessoas em risco de exclusão social? </t>
  </si>
  <si>
    <t xml:space="preserve">Para pessoas em risco de exclusão social? </t>
  </si>
  <si>
    <t>O espaço dos conferêncistas e respetivo equipamento é acessível a pessoas com mobilidade reduzida?</t>
  </si>
  <si>
    <t>A comunidade de pessoas com deficiência e representativa da diversidade cultural foi consultada no desenvolvimento da exposição?</t>
  </si>
  <si>
    <r>
      <t xml:space="preserve">A primeira promove e apoia a fala. Beneficia as pessoas que apresentam um nível de compreensão superior à sua reduzida capacidade de expressão ou que não se fazem entender (por exemplo, pessoas com paralisia cerebral). A </t>
    </r>
    <r>
      <rPr>
        <b/>
        <sz val="11"/>
        <color rgb="FF000000"/>
        <rFont val="Arial"/>
        <family val="2"/>
      </rPr>
      <t>Comunicação Alternativa</t>
    </r>
    <r>
      <rPr>
        <sz val="11"/>
        <color indexed="8"/>
        <rFont val="Arial"/>
        <family val="2"/>
      </rPr>
      <t xml:space="preserve"> contempla qualquer forma de comunicação que não seja a fala (por exemplo, os guias com pictogramas). Beneficia pessoas, por exemplo Surdas, com autismo ou deficiência intelectual profunda.</t>
    </r>
  </si>
  <si>
    <t xml:space="preserve">Redução da capacidade auditiva de uma pessoa, cujas causas mais frequentes são os ruídos e o envelhecimento. É, normalmente, compensada com o uso de aparelhos auditivos (nota: as pessoas Surdas não consideram que têm uma deficiência auditiva, afirmam-se como uma minoria linguística, que têm como lingua materna a Língua Gestual). </t>
  </si>
  <si>
    <t xml:space="preserve">Situação em que uma pessoa apresenta limitações no funcionamento cognitivo e no desempenho de tarefas, como as de comunicação, cuidado pessoal e relacionamento social. É caracterizada por um funcionamento cognitivo que está abaixo do que é considerado normal. </t>
  </si>
  <si>
    <t xml:space="preserve">Perda ou diminuição grave e irreversível da visão, que não é corrigível com lentes ou cirurgia e que interfere com as tarefas do dia-a-dia. Inclui a cegueira e a baixa visão. </t>
  </si>
  <si>
    <t xml:space="preserve">Representa a variedade e as diferenças que existem nos conceitos de vida. O conceito de diversidade implica aceitar e respeitar as diferenças de todo o género, por exemplo, no que diz respeito às origens culturais, étnicas, à sexualidade, às crenças e aos estilos de vida. </t>
  </si>
  <si>
    <t>É a existência numa sociedadede grupos com línguas, normas de comportamento, valores, objetivos de vida, formas de pensamento e visões do mundo diferentes. Tanto a Unesco como a União  Europeia defenedem a preservação da diversidade cultural.</t>
  </si>
  <si>
    <t>Termo alternativo ao de deficiência, proposto no Fórum de Vida Independente em 2005. Começou a ser utilizado por iniciativa das pessoas com deficiência para evitar associações pejorativas.</t>
  </si>
  <si>
    <t>Oferta de oportunidades de acesso a bens e serviço iguais ou equivalentes para todos, independentemente da classe social, educação, deficiência, gênero ou etnia</t>
  </si>
  <si>
    <t>Existem guiões com símbolos pictográficos para a comunicação (SPC)?</t>
  </si>
  <si>
    <t>Símbolo/sinal que representa um objeto ou conceito através de desenhos/imagens. Uma combinação de pictogramas pode ser usada para comunicar ideias e informações.</t>
  </si>
  <si>
    <t>Forma de comunicação para pessoas com deficiência intelectual, com dificuldades na experssão oral, para poderem aceder a conteúdos e comunicar com outras pessoas. Trata-se de um dos métodos de Comunicação Aumentativa e Alternativa (CAA).</t>
  </si>
  <si>
    <t>Guiões com símbolos pictográficos (SPC)</t>
  </si>
  <si>
    <t>Pessoas S/ surdas</t>
  </si>
  <si>
    <r>
      <t xml:space="preserve">São pessoas que não ouvem. Escreve-se "pessoas Surda"  (com </t>
    </r>
    <r>
      <rPr>
        <u/>
        <sz val="11"/>
        <color rgb="FF000000"/>
        <rFont val="Arial"/>
        <family val="2"/>
      </rPr>
      <t>S</t>
    </r>
    <r>
      <rPr>
        <sz val="11"/>
        <color indexed="8"/>
        <rFont val="Arial"/>
        <family val="2"/>
      </rPr>
      <t xml:space="preserve"> maíusculo) para referir as que usam a língua gestual (não consideram que têm uma deficiência, mas que fazem parte de uma minoria linguística). Escreve-se "pessoas surdas" (com </t>
    </r>
    <r>
      <rPr>
        <u/>
        <sz val="11"/>
        <color rgb="FF000000"/>
        <rFont val="Arial"/>
        <family val="2"/>
      </rPr>
      <t>s</t>
    </r>
    <r>
      <rPr>
        <sz val="11"/>
        <color indexed="8"/>
        <rFont val="Arial"/>
        <family val="2"/>
      </rPr>
      <t xml:space="preserve"> minúsculo) para se referiri as que não usam língua gestual.</t>
    </r>
  </si>
  <si>
    <t>Os textos estão disponíveis em lingua(s) estrangeiras?</t>
  </si>
  <si>
    <t xml:space="preserve">Há atividades para o público em geral, e oferta interpretativa que também sejam acessíveis a pessoas com deficiência e/ou em risco de exclusão social? </t>
  </si>
  <si>
    <t xml:space="preserve">Em alternativa, é feita uma programação específica e oferta interpretativa para pessoas com deficiência e/ou em risco de exclusão social? </t>
  </si>
  <si>
    <t xml:space="preserve">O texto faz referência às necessidades de visitantes com vários tipos de deficiência e/ou em risco de exclusão social? </t>
  </si>
  <si>
    <t>Existe um Guia Acesso ( informação pormenorizada sobre a oferta relativa à acessibilidade)?</t>
  </si>
  <si>
    <t>A instituição tem um ou mais grupos consultivos composto por pessoas com deficiência e representativos da diversidade cultural?</t>
  </si>
  <si>
    <t>Existe um sistema de aviso em caso de emergência?</t>
  </si>
  <si>
    <t>Imagens em relevo</t>
  </si>
  <si>
    <t>Representação bidimensional, em alto-relevo, simples e esquemáticas de objetos, pinturas, desenhos ou fotografias, usando várias texturas para representar diferentes cores, materiais ou formas. Coloca desafios como a representação da perspetiva, devendo ser acompanhada de audiodescrição.</t>
  </si>
  <si>
    <t>Existe estacionamento para pessoas com deficiência junto da entrada principal?</t>
  </si>
  <si>
    <t xml:space="preserve">Há atividades para o público em geral e oferta interpretativa que também sejam acessíveis a pessoas com deficiência e/ou em risco de exclusão social? </t>
  </si>
  <si>
    <t>Existe um menu "Acessibilidade" na página inicial?</t>
  </si>
  <si>
    <t>Nos últimos 5 anos foram estabelecidas parcerias para implementar soluções de acessibilidade e inclusão na instituição?</t>
  </si>
  <si>
    <t>Com associações representativas da diversidade cultural?</t>
  </si>
  <si>
    <t xml:space="preserve">          28. O grau de preenchimento de cada Folha deste ficheiro pode ser aferido pela leitura das células E1 a F2.</t>
  </si>
  <si>
    <t xml:space="preserve">          29. O grau de preenchimento do diagnóstico pode ser verificado na Folha "0.4 SUGESTÕES", nas células C98 a K105.</t>
  </si>
  <si>
    <r>
      <t xml:space="preserve">          24. Identifique as 10 principais medidas a tomar para melhorar a acessibilidade e registe-as no quadro </t>
    </r>
    <r>
      <rPr>
        <b/>
        <sz val="10"/>
        <rFont val="Calibri"/>
        <family val="2"/>
      </rPr>
      <t>0.4 SUGESTÕES</t>
    </r>
    <r>
      <rPr>
        <sz val="10"/>
        <rFont val="Calibri"/>
        <family val="2"/>
      </rPr>
      <t>, nas células C5 a C94</t>
    </r>
  </si>
  <si>
    <t>Deverá selecionar e registar na folha SUGESTÕES deste documento as principais propostas de melhoria da acessibilidade e inclusão relativamente a cada tema.</t>
  </si>
  <si>
    <t>Existe pelo menos um conjunto de cabides fixos e cacifos que permite o alcance por uma pessoa em cadeira de rodas de acordo com o especificado na secção 4.2?</t>
  </si>
  <si>
    <t>(sobre acessibilidade e inclusão)</t>
  </si>
  <si>
    <t>Formação sobre necessidades específicas de determinados públicos</t>
  </si>
  <si>
    <t xml:space="preserve">Existe regularmente  formação para sensibilização às questões de acessibilidade e inclusão? </t>
  </si>
  <si>
    <t>PRINCIPAIS SUGESTÕES para melhorar a ACESSIBILIDADE e INCLUSÃO</t>
  </si>
  <si>
    <t xml:space="preserve">Número máximo de questões a responder neste diagnóstico = </t>
  </si>
  <si>
    <r>
      <t xml:space="preserve">A expressão % CNBP usado neste documento quer dizer percentagem (%) de  Cumprimento das Normas e  Boas Práticas (CNBP) de </t>
    </r>
    <r>
      <rPr>
        <u/>
        <sz val="10"/>
        <color rgb="FF000000"/>
        <rFont val="Calibri (corpo)"/>
      </rPr>
      <t xml:space="preserve">acessibilidade e inclusão. </t>
    </r>
  </si>
  <si>
    <t>Devem ter as seguintes características:                                                                                                          a. porta com 80 cm de largura, pelo menos;
b. botoneira  com altura não superior a 1,20 m e com numeração em relevo e Braille;
c. alarme;
d. dispositivo de segurança que mantém a porta aberta num mínimo de 1,5 segundos    depois de deixar de ser detetada a presença;
e. intercomunicador dentro da cabina;
f. informação luminosa e sonora sobre os pisos;
g. barra de apoio num dos lados a uma altura entre 87 cm e 92 cm.</t>
  </si>
  <si>
    <t xml:space="preserve">Llamazares, Eva Luciana. Guía de accesibilidad en museos (http://www.ibermuseos.org/pt/recursos/noticias/argentina-lanca-guia-de-acessibilidade-em-museus/) </t>
  </si>
  <si>
    <t xml:space="preserve">Por entidades externas com competência reconhecida nas questões de acessibilidade e inclusão?  </t>
  </si>
  <si>
    <t>É dada informação  sobre o enquadramento legal  da acessibilidade e inclusão,  a nível nacional e internacional?</t>
  </si>
  <si>
    <t>E4=C48</t>
  </si>
  <si>
    <t>C48=soma(C6:C47)</t>
  </si>
  <si>
    <t>Instalações sanitárias, balneários e vestiários</t>
  </si>
  <si>
    <t>Foram selecionadas as peças mais relevantes a não perder na visita (Highlights)?</t>
  </si>
  <si>
    <t>Piso  0</t>
  </si>
  <si>
    <t>Revisão e atualização da MATRIZ:  João Herdade</t>
  </si>
  <si>
    <t xml:space="preserve">Existem sanitários acessíveis a pessoas com mobilidade condicionada? </t>
  </si>
  <si>
    <t>Exposição temporária "  "</t>
  </si>
  <si>
    <t>Existe divulgação regular nas redes sociais como o Facebook ou noutros meios de comunicação social semelhante?</t>
  </si>
  <si>
    <t xml:space="preserve">          3. Salve este documento, atribuindo-lhe o nome da instituição que vai avaliar. Esse nome passará a aparecer no cabeçalho de cada uma das folhas Excel. </t>
  </si>
  <si>
    <t>Pesquisa e elaboração sobre avaliação qualitativa: Fátima Peralta, Clara Mineiro e João Herdade (DGPC)</t>
  </si>
  <si>
    <r>
      <rPr>
        <sz val="10"/>
        <color rgb="FF000000"/>
        <rFont val="Calibri"/>
        <family val="2"/>
        <scheme val="minor"/>
      </rPr>
      <t xml:space="preserve">Esta MATRIZ foi concebida pela DGPC, para avaliar a acessibilidade e Inclusão de monumentos, palácios, museus e sítios arqueológicos tutelados, mas é aplicável a outro tipo de espaços. 
</t>
    </r>
    <r>
      <rPr>
        <b/>
        <sz val="10"/>
        <color indexed="8"/>
        <rFont val="Calibri"/>
        <family val="2"/>
        <scheme val="minor"/>
      </rPr>
      <t>A Museus e Monumentos de Portugal, EPE, procedeu à revisão desta Matriz e vai atualizá-la sempre que necessário.</t>
    </r>
  </si>
  <si>
    <t>Sobre o preenchimento da Matriz: joao.herdade@museusemonumentos.pt</t>
  </si>
  <si>
    <t>Sobre questões de acessibilidade: acessibilidade@museusemonumentos.pt</t>
  </si>
  <si>
    <t>O questionário centra-se em 10 temas e 103 subtemas, cada um deles com espaço para avaliação qualitativa e quantitativa. As células onde estão registados os temas e subtemas estão bloqueadas, só poderá escrever nas células desprotegidas deste documento.</t>
  </si>
  <si>
    <r>
      <t xml:space="preserve">Atualização da MATRIZ - 19.06.2024  - </t>
    </r>
    <r>
      <rPr>
        <sz val="10"/>
        <color indexed="10"/>
        <rFont val="Calibri"/>
        <family val="2"/>
      </rPr>
      <t>Versão</t>
    </r>
    <r>
      <rPr>
        <b/>
        <sz val="10"/>
        <color indexed="10"/>
        <rFont val="Calibri"/>
        <family val="2"/>
      </rPr>
      <t xml:space="preserve"> Excel 2007/2020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</si>
</sst>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9">
    <font>
      <sz val="12"/>
      <color indexed="8"/>
      <name val="Verdana"/>
    </font>
    <font>
      <sz val="11"/>
      <name val="Calibri"/>
      <family val="2"/>
    </font>
    <font>
      <sz val="11"/>
      <name val="Calibri"/>
      <family val="2"/>
    </font>
    <font>
      <sz val="11"/>
      <name val="Calibri"/>
      <family val="2"/>
    </font>
    <font>
      <sz val="11"/>
      <name val="Calibri"/>
      <family val="2"/>
    </font>
    <font>
      <sz val="11"/>
      <color indexed="8"/>
      <name val="Calibri"/>
      <family val="2"/>
    </font>
    <font>
      <sz val="10"/>
      <color indexed="8"/>
      <name val="Calibri"/>
      <family val="2"/>
    </font>
    <font>
      <sz val="8"/>
      <name val="Verdana"/>
      <family val="2"/>
    </font>
    <font>
      <sz val="12"/>
      <color indexed="8"/>
      <name val="Verdana"/>
      <family val="2"/>
    </font>
    <font>
      <sz val="10"/>
      <color indexed="8"/>
      <name val="Calibri"/>
      <family val="2"/>
    </font>
    <font>
      <b/>
      <sz val="11"/>
      <color indexed="8"/>
      <name val="Calibri"/>
      <family val="2"/>
    </font>
    <font>
      <sz val="14"/>
      <color indexed="8"/>
      <name val="Calibri"/>
      <family val="2"/>
    </font>
    <font>
      <sz val="11"/>
      <name val="Calibri"/>
      <family val="2"/>
    </font>
    <font>
      <u/>
      <sz val="11"/>
      <color indexed="8"/>
      <name val="Calibri"/>
      <family val="2"/>
    </font>
    <font>
      <sz val="11"/>
      <color indexed="8"/>
      <name val="Verdana"/>
      <family val="2"/>
    </font>
    <font>
      <b/>
      <sz val="11"/>
      <name val="Calibri"/>
      <family val="2"/>
    </font>
    <font>
      <sz val="10"/>
      <name val="Calibri"/>
      <family val="2"/>
    </font>
    <font>
      <b/>
      <sz val="10"/>
      <name val="Calibri"/>
      <family val="2"/>
    </font>
    <font>
      <sz val="9"/>
      <name val="Calibri"/>
      <family val="2"/>
    </font>
    <font>
      <sz val="9"/>
      <color indexed="8"/>
      <name val="Calibri"/>
      <family val="2"/>
    </font>
    <font>
      <sz val="8"/>
      <color indexed="8"/>
      <name val="Calibri"/>
      <family val="2"/>
    </font>
    <font>
      <b/>
      <sz val="9"/>
      <color indexed="8"/>
      <name val="Calibri"/>
      <family val="2"/>
    </font>
    <font>
      <sz val="10"/>
      <color indexed="8"/>
      <name val="Verdana"/>
      <family val="2"/>
    </font>
    <font>
      <sz val="9"/>
      <color indexed="81"/>
      <name val="Tahoma"/>
      <family val="2"/>
    </font>
    <font>
      <b/>
      <sz val="9"/>
      <color indexed="81"/>
      <name val="Calibri"/>
      <family val="2"/>
    </font>
    <font>
      <sz val="9"/>
      <color indexed="81"/>
      <name val="Calibri"/>
      <family val="2"/>
    </font>
    <font>
      <sz val="9"/>
      <color indexed="8"/>
      <name val="Verdana"/>
      <family val="2"/>
    </font>
    <font>
      <sz val="6"/>
      <color indexed="8"/>
      <name val="Calibri"/>
      <family val="2"/>
    </font>
    <font>
      <b/>
      <sz val="10"/>
      <color indexed="8"/>
      <name val="Calibri"/>
      <family val="2"/>
    </font>
    <font>
      <b/>
      <sz val="10"/>
      <color indexed="8"/>
      <name val="Verdana"/>
      <family val="2"/>
    </font>
    <font>
      <b/>
      <sz val="11"/>
      <color indexed="8"/>
      <name val="ArialMT"/>
    </font>
    <font>
      <b/>
      <sz val="11"/>
      <color indexed="8"/>
      <name val="Arial"/>
      <family val="2"/>
    </font>
    <font>
      <sz val="11"/>
      <color indexed="8"/>
      <name val="Arial"/>
      <family val="2"/>
    </font>
    <font>
      <sz val="11"/>
      <color indexed="62"/>
      <name val="Arial"/>
      <family val="2"/>
    </font>
    <font>
      <sz val="11"/>
      <name val="Arial"/>
      <family val="2"/>
    </font>
    <font>
      <b/>
      <sz val="11"/>
      <name val="Arial"/>
      <family val="2"/>
    </font>
    <font>
      <sz val="11"/>
      <color indexed="8"/>
      <name val="ArialMT"/>
    </font>
    <font>
      <sz val="6"/>
      <name val="Calibri"/>
      <family val="2"/>
    </font>
    <font>
      <sz val="8"/>
      <name val="Calibri"/>
      <family val="2"/>
    </font>
    <font>
      <b/>
      <sz val="10"/>
      <name val="Arial"/>
      <family val="2"/>
    </font>
    <font>
      <b/>
      <sz val="10"/>
      <color indexed="8"/>
      <name val="Calibri"/>
      <family val="2"/>
    </font>
    <font>
      <b/>
      <sz val="8"/>
      <color indexed="8"/>
      <name val="Calibri"/>
      <family val="2"/>
    </font>
    <font>
      <sz val="13"/>
      <color indexed="8"/>
      <name val="Verdana"/>
      <family val="2"/>
    </font>
    <font>
      <b/>
      <sz val="13"/>
      <color indexed="8"/>
      <name val="Verdana"/>
      <family val="2"/>
    </font>
    <font>
      <b/>
      <sz val="10"/>
      <color indexed="10"/>
      <name val="Calibri"/>
      <family val="2"/>
    </font>
    <font>
      <u/>
      <sz val="11"/>
      <name val="Arial"/>
      <family val="2"/>
    </font>
    <font>
      <u/>
      <sz val="10"/>
      <color indexed="8"/>
      <name val="Calibri"/>
      <family val="2"/>
    </font>
    <font>
      <u/>
      <sz val="10"/>
      <name val="Calibri"/>
      <family val="2"/>
    </font>
    <font>
      <sz val="10"/>
      <color indexed="8"/>
      <name val="Arial"/>
      <family val="2"/>
    </font>
    <font>
      <sz val="10"/>
      <color indexed="10"/>
      <name val="Calibri"/>
      <family val="2"/>
    </font>
    <font>
      <u/>
      <sz val="12"/>
      <color theme="10"/>
      <name val="Verdana"/>
      <family val="2"/>
    </font>
    <font>
      <sz val="11"/>
      <color theme="1"/>
      <name val="Calibri"/>
      <family val="2"/>
      <scheme val="minor"/>
    </font>
    <font>
      <sz val="11"/>
      <color indexed="8"/>
      <name val="Calibri"/>
      <family val="2"/>
      <scheme val="minor"/>
    </font>
    <font>
      <sz val="11"/>
      <name val="Calibri"/>
      <family val="2"/>
      <scheme val="minor"/>
    </font>
    <font>
      <sz val="9"/>
      <color indexed="8"/>
      <name val="Calibri"/>
      <family val="2"/>
      <scheme val="minor"/>
    </font>
    <font>
      <b/>
      <sz val="9"/>
      <color indexed="8"/>
      <name val="Calibri"/>
      <family val="2"/>
      <scheme val="minor"/>
    </font>
    <font>
      <sz val="8"/>
      <color indexed="8"/>
      <name val="Calibri"/>
      <family val="2"/>
      <scheme val="minor"/>
    </font>
    <font>
      <sz val="9"/>
      <name val="Calibri"/>
      <family val="2"/>
      <scheme val="minor"/>
    </font>
    <font>
      <sz val="7"/>
      <color indexed="8"/>
      <name val="Calibri"/>
      <family val="2"/>
      <scheme val="minor"/>
    </font>
    <font>
      <b/>
      <sz val="8"/>
      <color indexed="8"/>
      <name val="Calibri"/>
      <family val="2"/>
      <scheme val="minor"/>
    </font>
    <font>
      <sz val="9"/>
      <color theme="0"/>
      <name val="Calibri"/>
      <family val="2"/>
      <scheme val="minor"/>
    </font>
    <font>
      <sz val="9"/>
      <color theme="0"/>
      <name val="Calibri"/>
      <family val="2"/>
    </font>
    <font>
      <sz val="10"/>
      <color indexed="8"/>
      <name val="Calibri"/>
      <family val="2"/>
      <scheme val="minor"/>
    </font>
    <font>
      <b/>
      <sz val="18"/>
      <color rgb="FFFF0000"/>
      <name val="Arial"/>
      <family val="2"/>
    </font>
    <font>
      <sz val="11"/>
      <color rgb="FF1F4E79"/>
      <name val="Arial"/>
      <family val="2"/>
    </font>
    <font>
      <u/>
      <sz val="10"/>
      <color theme="10"/>
      <name val="Verdana"/>
      <family val="2"/>
    </font>
    <font>
      <b/>
      <sz val="11"/>
      <color indexed="8"/>
      <name val="Calibri"/>
      <family val="2"/>
      <scheme val="minor"/>
    </font>
    <font>
      <sz val="9"/>
      <color rgb="FF000000"/>
      <name val="Calibri"/>
      <family val="2"/>
      <scheme val="minor"/>
    </font>
    <font>
      <sz val="12"/>
      <color indexed="8"/>
      <name val="Calibri"/>
      <family val="2"/>
      <scheme val="minor"/>
    </font>
    <font>
      <b/>
      <sz val="10"/>
      <color rgb="FF000000"/>
      <name val="Calibri"/>
      <family val="2"/>
      <scheme val="minor"/>
    </font>
    <font>
      <sz val="10"/>
      <color rgb="FF000000"/>
      <name val="Calibri"/>
      <family val="2"/>
      <scheme val="minor"/>
    </font>
    <font>
      <sz val="10"/>
      <color theme="1"/>
      <name val="Arial"/>
      <family val="2"/>
    </font>
    <font>
      <b/>
      <sz val="10"/>
      <color theme="1"/>
      <name val="Arial"/>
      <family val="2"/>
    </font>
    <font>
      <sz val="11"/>
      <color rgb="FF555555"/>
      <name val="Arial"/>
      <family val="2"/>
    </font>
    <font>
      <b/>
      <sz val="11"/>
      <name val="Calibri"/>
      <family val="2"/>
      <scheme val="minor"/>
    </font>
    <font>
      <sz val="11"/>
      <color rgb="FF000000"/>
      <name val="Calibri"/>
      <family val="2"/>
    </font>
    <font>
      <b/>
      <sz val="7"/>
      <color indexed="8"/>
      <name val="Calibri"/>
      <family val="2"/>
      <scheme val="minor"/>
    </font>
    <font>
      <sz val="11"/>
      <color rgb="FF000000"/>
      <name val="Arial"/>
      <family val="2"/>
    </font>
    <font>
      <sz val="6"/>
      <color indexed="8"/>
      <name val="Calibri"/>
      <family val="2"/>
      <scheme val="minor"/>
    </font>
    <font>
      <sz val="8"/>
      <color theme="0" tint="-0.499984740745262"/>
      <name val="Calibri"/>
      <family val="2"/>
      <scheme val="minor"/>
    </font>
    <font>
      <sz val="9"/>
      <color theme="0" tint="-0.499984740745262"/>
      <name val="Calibri"/>
      <family val="2"/>
      <scheme val="minor"/>
    </font>
    <font>
      <sz val="9"/>
      <color theme="1" tint="0.499984740745262"/>
      <name val="Calibri"/>
      <family val="2"/>
      <scheme val="minor"/>
    </font>
    <font>
      <b/>
      <sz val="9"/>
      <color theme="1" tint="0.499984740745262"/>
      <name val="Calibri"/>
      <family val="2"/>
      <scheme val="minor"/>
    </font>
    <font>
      <sz val="8"/>
      <color theme="1" tint="0.499984740745262"/>
      <name val="Calibri"/>
      <family val="2"/>
      <scheme val="minor"/>
    </font>
    <font>
      <sz val="9"/>
      <color theme="0" tint="-0.249977111117893"/>
      <name val="Calibri"/>
      <family val="2"/>
    </font>
    <font>
      <sz val="13"/>
      <color indexed="8"/>
      <name val="Calibri"/>
      <family val="2"/>
      <scheme val="minor"/>
    </font>
    <font>
      <b/>
      <sz val="10"/>
      <color indexed="8"/>
      <name val="Calibri"/>
      <family val="2"/>
      <scheme val="minor"/>
    </font>
    <font>
      <b/>
      <sz val="13"/>
      <color indexed="8"/>
      <name val="Calibri"/>
      <family val="2"/>
      <scheme val="minor"/>
    </font>
    <font>
      <u/>
      <sz val="11"/>
      <color theme="10"/>
      <name val="Arial"/>
      <family val="2"/>
    </font>
    <font>
      <sz val="11"/>
      <color rgb="FF000000"/>
      <name val="Calibri"/>
      <family val="2"/>
      <scheme val="minor"/>
    </font>
    <font>
      <b/>
      <sz val="10"/>
      <color rgb="FFFF0000"/>
      <name val="Calibri"/>
      <family val="2"/>
      <scheme val="minor"/>
    </font>
    <font>
      <b/>
      <sz val="11"/>
      <color theme="1"/>
      <name val="Arial Black"/>
      <family val="2"/>
    </font>
    <font>
      <b/>
      <sz val="12"/>
      <color theme="1"/>
      <name val="Arial Black"/>
      <family val="2"/>
    </font>
    <font>
      <sz val="10"/>
      <color theme="1"/>
      <name val="Arial Black"/>
      <family val="2"/>
    </font>
    <font>
      <u/>
      <sz val="10"/>
      <color theme="10"/>
      <name val="Arial"/>
      <family val="2"/>
    </font>
    <font>
      <sz val="8"/>
      <color rgb="FF000000"/>
      <name val="Calibri (corpo)"/>
    </font>
    <font>
      <sz val="9"/>
      <color rgb="FF000000"/>
      <name val="Calibri"/>
      <family val="2"/>
    </font>
    <font>
      <b/>
      <sz val="9"/>
      <color rgb="FF000000"/>
      <name val="Calibri"/>
      <family val="2"/>
    </font>
    <font>
      <sz val="9"/>
      <color rgb="FF000000"/>
      <name val="Tahoma"/>
      <family val="2"/>
    </font>
    <font>
      <b/>
      <sz val="10"/>
      <color rgb="FF000000"/>
      <name val="+mn-lt"/>
      <charset val="1"/>
    </font>
    <font>
      <sz val="10"/>
      <color rgb="FF000000"/>
      <name val="+mn-lt"/>
      <charset val="1"/>
    </font>
    <font>
      <sz val="8"/>
      <color rgb="FF000000"/>
      <name val="+mn-lt"/>
      <charset val="1"/>
    </font>
    <font>
      <b/>
      <sz val="11"/>
      <color rgb="FF000000"/>
      <name val="Arial"/>
      <family val="2"/>
    </font>
    <font>
      <u/>
      <sz val="11"/>
      <color rgb="FF000000"/>
      <name val="Arial"/>
      <family val="2"/>
    </font>
    <font>
      <sz val="9"/>
      <color theme="1"/>
      <name val="Calibri"/>
      <family val="2"/>
    </font>
    <font>
      <u/>
      <sz val="10"/>
      <color rgb="FF000000"/>
      <name val="Calibri (corpo)"/>
    </font>
    <font>
      <b/>
      <sz val="10"/>
      <color rgb="FF000000"/>
      <name val="Tahoma"/>
      <family val="2"/>
    </font>
    <font>
      <sz val="10"/>
      <color rgb="FF000000"/>
      <name val="Tahoma"/>
      <family val="2"/>
    </font>
    <font>
      <b/>
      <sz val="9"/>
      <color rgb="FF000000"/>
      <name val="Tahoma"/>
      <family val="2"/>
    </font>
  </fonts>
  <fills count="18">
    <fill>
      <patternFill patternType="none"/>
    </fill>
    <fill>
      <patternFill patternType="gray125"/>
    </fill>
    <fill>
      <patternFill patternType="solid">
        <fgColor indexed="19"/>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rgb="FFBFBFBF"/>
        <bgColor rgb="FF000000"/>
      </patternFill>
    </fill>
    <fill>
      <patternFill patternType="solid">
        <fgColor theme="0" tint="-0.14996795556505021"/>
        <bgColor indexed="64"/>
      </patternFill>
    </fill>
    <fill>
      <patternFill patternType="solid">
        <fgColor theme="0" tint="-0.24994659260841701"/>
        <bgColor indexed="64"/>
      </patternFill>
    </fill>
    <fill>
      <patternFill patternType="solid">
        <fgColor rgb="FFFFFFFF"/>
        <bgColor rgb="FF000000"/>
      </patternFill>
    </fill>
    <fill>
      <patternFill patternType="solid">
        <fgColor rgb="FF92D050"/>
        <bgColor indexed="64"/>
      </patternFill>
    </fill>
    <fill>
      <patternFill patternType="solid">
        <fgColor theme="9"/>
        <bgColor indexed="64"/>
      </patternFill>
    </fill>
  </fills>
  <borders count="72">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12"/>
      </right>
      <top style="thin">
        <color indexed="9"/>
      </top>
      <bottom style="thin">
        <color indexed="9"/>
      </bottom>
      <diagonal/>
    </border>
    <border>
      <left/>
      <right style="thin">
        <color indexed="12"/>
      </right>
      <top style="thin">
        <color indexed="9"/>
      </top>
      <bottom style="thin">
        <color indexed="8"/>
      </bottom>
      <diagonal/>
    </border>
    <border>
      <left/>
      <right style="thin">
        <color indexed="9"/>
      </right>
      <top style="thin">
        <color indexed="9"/>
      </top>
      <bottom style="thin">
        <color indexed="9"/>
      </bottom>
      <diagonal/>
    </border>
    <border>
      <left style="thin">
        <color indexed="9"/>
      </left>
      <right style="thin">
        <color indexed="9"/>
      </right>
      <top style="thin">
        <color indexed="8"/>
      </top>
      <bottom style="thin">
        <color indexed="9"/>
      </bottom>
      <diagonal/>
    </border>
    <border>
      <left style="thin">
        <color indexed="9"/>
      </left>
      <right/>
      <top/>
      <bottom style="thin">
        <color indexed="9"/>
      </bottom>
      <diagonal/>
    </border>
    <border>
      <left style="thin">
        <color indexed="9"/>
      </left>
      <right/>
      <top style="thin">
        <color indexed="9"/>
      </top>
      <bottom style="thin">
        <color indexed="9"/>
      </bottom>
      <diagonal/>
    </border>
    <border>
      <left/>
      <right style="thin">
        <color indexed="12"/>
      </right>
      <top/>
      <bottom style="thin">
        <color indexed="9"/>
      </bottom>
      <diagonal/>
    </border>
    <border>
      <left style="thin">
        <color indexed="9"/>
      </left>
      <right style="thin">
        <color indexed="9"/>
      </right>
      <top style="thin">
        <color indexed="9"/>
      </top>
      <bottom style="thin">
        <color indexed="12"/>
      </bottom>
      <diagonal/>
    </border>
    <border>
      <left style="thin">
        <color indexed="9"/>
      </left>
      <right/>
      <top style="thin">
        <color indexed="9"/>
      </top>
      <bottom style="thin">
        <color indexed="12"/>
      </bottom>
      <diagonal/>
    </border>
    <border>
      <left/>
      <right style="thin">
        <color indexed="12"/>
      </right>
      <top style="thin">
        <color indexed="9"/>
      </top>
      <bottom style="thin">
        <color indexed="12"/>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thin">
        <color indexed="64"/>
      </right>
      <top/>
      <bottom style="thin">
        <color indexed="64"/>
      </bottom>
      <diagonal/>
    </border>
    <border>
      <left/>
      <right/>
      <top/>
      <bottom style="thin">
        <color indexed="8"/>
      </bottom>
      <diagonal/>
    </border>
    <border>
      <left/>
      <right/>
      <top/>
      <bottom style="thin">
        <color indexed="9"/>
      </bottom>
      <diagonal/>
    </border>
    <border>
      <left/>
      <right/>
      <top style="thin">
        <color indexed="9"/>
      </top>
      <bottom style="thin">
        <color indexed="9"/>
      </bottom>
      <diagonal/>
    </border>
    <border>
      <left style="thin">
        <color indexed="64"/>
      </left>
      <right/>
      <top/>
      <bottom style="thin">
        <color indexed="64"/>
      </bottom>
      <diagonal/>
    </border>
    <border>
      <left style="thin">
        <color indexed="64"/>
      </left>
      <right/>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indexed="8"/>
      </left>
      <right style="thin">
        <color indexed="9"/>
      </right>
      <top/>
      <bottom style="thin">
        <color indexed="9"/>
      </bottom>
      <diagonal/>
    </border>
    <border>
      <left style="thin">
        <color indexed="8"/>
      </left>
      <right style="thin">
        <color indexed="9"/>
      </right>
      <top style="thin">
        <color indexed="9"/>
      </top>
      <bottom style="thin">
        <color indexed="9"/>
      </bottom>
      <diagonal/>
    </border>
    <border>
      <left style="thin">
        <color indexed="9"/>
      </left>
      <right style="thin">
        <color indexed="12"/>
      </right>
      <top style="thin">
        <color indexed="9"/>
      </top>
      <bottom style="thin">
        <color indexed="9"/>
      </bottom>
      <diagonal/>
    </border>
    <border>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top/>
      <bottom style="thin">
        <color indexed="64"/>
      </bottom>
      <diagonal/>
    </border>
    <border>
      <left/>
      <right style="thin">
        <color indexed="9"/>
      </right>
      <top/>
      <bottom style="thin">
        <color indexed="9"/>
      </bottom>
      <diagonal/>
    </border>
    <border>
      <left style="thin">
        <color indexed="64"/>
      </left>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ck">
        <color indexed="64"/>
      </right>
      <top style="thin">
        <color indexed="64"/>
      </top>
      <bottom style="thin">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ck">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rgb="FF000000"/>
      </left>
      <right style="thin">
        <color rgb="FF000000"/>
      </right>
      <top style="thin">
        <color rgb="FF000000"/>
      </top>
      <bottom style="thin">
        <color rgb="FF000000"/>
      </bottom>
      <diagonal/>
    </border>
    <border>
      <left/>
      <right/>
      <top/>
      <bottom style="medium">
        <color theme="0"/>
      </bottom>
      <diagonal/>
    </border>
    <border>
      <left/>
      <right/>
      <top style="thin">
        <color theme="0" tint="-0.34998626667073579"/>
      </top>
      <bottom/>
      <diagonal/>
    </border>
  </borders>
  <cellStyleXfs count="6">
    <xf numFmtId="0" fontId="0" fillId="0" borderId="0" applyNumberFormat="0" applyFill="0" applyBorder="0" applyProtection="0">
      <alignment vertical="top" wrapText="1"/>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8" fillId="0" borderId="0" applyNumberFormat="0" applyFill="0" applyBorder="0" applyProtection="0">
      <alignment vertical="top" wrapText="1"/>
    </xf>
    <xf numFmtId="0" fontId="51" fillId="0" borderId="0"/>
    <xf numFmtId="9" fontId="8" fillId="0" borderId="0" applyFont="0" applyFill="0" applyBorder="0" applyAlignment="0" applyProtection="0"/>
  </cellStyleXfs>
  <cellXfs count="1631">
    <xf numFmtId="0" fontId="0" fillId="0" borderId="0" xfId="0">
      <alignment vertical="top" wrapText="1"/>
    </xf>
    <xf numFmtId="0" fontId="12" fillId="3" borderId="0" xfId="0" applyFont="1" applyFill="1" applyAlignment="1">
      <alignment vertical="top"/>
    </xf>
    <xf numFmtId="0" fontId="12" fillId="3" borderId="0" xfId="0" applyFont="1" applyFill="1" applyAlignment="1">
      <alignment vertical="center"/>
    </xf>
    <xf numFmtId="9" fontId="5" fillId="4" borderId="2" xfId="0" applyNumberFormat="1" applyFont="1" applyFill="1" applyBorder="1" applyAlignment="1">
      <alignment horizontal="center" vertical="center"/>
    </xf>
    <xf numFmtId="0" fontId="5" fillId="3" borderId="2" xfId="0" applyNumberFormat="1" applyFont="1" applyFill="1" applyBorder="1" applyAlignment="1">
      <alignment vertical="center"/>
    </xf>
    <xf numFmtId="0" fontId="5" fillId="4" borderId="2" xfId="0" applyNumberFormat="1" applyFont="1" applyFill="1" applyBorder="1">
      <alignment vertical="top" wrapText="1"/>
    </xf>
    <xf numFmtId="1" fontId="5" fillId="4" borderId="2" xfId="0" applyNumberFormat="1" applyFont="1" applyFill="1" applyBorder="1">
      <alignment vertical="top" wrapText="1"/>
    </xf>
    <xf numFmtId="0" fontId="5" fillId="4" borderId="2" xfId="0" applyNumberFormat="1" applyFont="1" applyFill="1" applyBorder="1" applyAlignment="1">
      <alignment horizontal="center" vertical="center"/>
    </xf>
    <xf numFmtId="0" fontId="5" fillId="0" borderId="2" xfId="0" applyNumberFormat="1" applyFont="1" applyFill="1" applyBorder="1" applyAlignment="1">
      <alignment horizontal="right"/>
    </xf>
    <xf numFmtId="1" fontId="5" fillId="3" borderId="2" xfId="0" applyNumberFormat="1" applyFont="1" applyFill="1" applyBorder="1" applyAlignment="1">
      <alignment vertical="top"/>
    </xf>
    <xf numFmtId="0" fontId="5" fillId="3" borderId="2" xfId="0" applyNumberFormat="1" applyFont="1" applyFill="1" applyBorder="1" applyAlignment="1"/>
    <xf numFmtId="0" fontId="5" fillId="3" borderId="2" xfId="0" applyNumberFormat="1" applyFont="1" applyFill="1" applyBorder="1" applyAlignment="1">
      <alignment horizontal="center" vertical="center"/>
    </xf>
    <xf numFmtId="0" fontId="5" fillId="3" borderId="0" xfId="0" applyNumberFormat="1" applyFont="1" applyFill="1" applyAlignment="1"/>
    <xf numFmtId="0" fontId="5" fillId="0" borderId="2" xfId="0" applyNumberFormat="1" applyFont="1" applyFill="1" applyBorder="1" applyAlignment="1">
      <alignment horizontal="center" vertical="center"/>
    </xf>
    <xf numFmtId="0" fontId="5" fillId="0" borderId="2" xfId="0" applyNumberFormat="1" applyFont="1" applyFill="1" applyBorder="1" applyAlignment="1" applyProtection="1">
      <alignment horizontal="center" vertical="center"/>
      <protection locked="0"/>
    </xf>
    <xf numFmtId="0" fontId="5" fillId="0" borderId="2" xfId="0" applyNumberFormat="1" applyFont="1" applyFill="1" applyBorder="1" applyAlignment="1">
      <alignment vertical="top"/>
    </xf>
    <xf numFmtId="0" fontId="5" fillId="0" borderId="2" xfId="0" applyNumberFormat="1" applyFont="1" applyFill="1" applyBorder="1" applyAlignment="1"/>
    <xf numFmtId="0" fontId="5" fillId="0" borderId="0" xfId="0" applyNumberFormat="1" applyFont="1" applyFill="1" applyAlignment="1"/>
    <xf numFmtId="1" fontId="5" fillId="0" borderId="2" xfId="0" applyNumberFormat="1" applyFont="1" applyFill="1" applyBorder="1" applyAlignment="1">
      <alignment horizontal="center" vertical="center"/>
    </xf>
    <xf numFmtId="0" fontId="5" fillId="0" borderId="2" xfId="0" applyFont="1" applyFill="1" applyBorder="1" applyAlignment="1">
      <alignment vertical="top"/>
    </xf>
    <xf numFmtId="0" fontId="5" fillId="4" borderId="2" xfId="0" applyNumberFormat="1" applyFont="1" applyFill="1" applyBorder="1" applyAlignment="1">
      <alignment horizontal="left" vertical="center" wrapText="1"/>
    </xf>
    <xf numFmtId="0" fontId="5" fillId="0" borderId="0" xfId="0" applyNumberFormat="1" applyFont="1" applyFill="1" applyAlignment="1">
      <alignment horizontal="left" vertical="center"/>
    </xf>
    <xf numFmtId="0" fontId="5" fillId="3" borderId="2" xfId="0" applyNumberFormat="1" applyFont="1" applyFill="1" applyBorder="1">
      <alignment vertical="top" wrapText="1"/>
    </xf>
    <xf numFmtId="1" fontId="5" fillId="3" borderId="2" xfId="0" applyNumberFormat="1" applyFont="1" applyFill="1" applyBorder="1" applyAlignment="1">
      <alignment horizontal="center" vertical="center"/>
    </xf>
    <xf numFmtId="0" fontId="5" fillId="3" borderId="2" xfId="0" applyNumberFormat="1" applyFont="1" applyFill="1" applyBorder="1" applyAlignment="1">
      <alignment horizontal="right"/>
    </xf>
    <xf numFmtId="0" fontId="5" fillId="3" borderId="2" xfId="0" applyFont="1" applyFill="1" applyBorder="1" applyAlignment="1">
      <alignment vertical="top"/>
    </xf>
    <xf numFmtId="0" fontId="5" fillId="4" borderId="2" xfId="0" applyNumberFormat="1" applyFont="1" applyFill="1" applyBorder="1" applyAlignment="1" applyProtection="1">
      <alignment horizontal="left" vertical="center" wrapText="1"/>
      <protection locked="0"/>
    </xf>
    <xf numFmtId="0" fontId="5" fillId="4" borderId="2" xfId="0" applyNumberFormat="1" applyFont="1" applyFill="1" applyBorder="1" applyAlignment="1">
      <alignment horizontal="justify" vertical="top" wrapText="1"/>
    </xf>
    <xf numFmtId="1" fontId="5" fillId="0" borderId="2" xfId="0" applyNumberFormat="1" applyFont="1" applyFill="1" applyBorder="1" applyAlignment="1" applyProtection="1">
      <alignment horizontal="left" vertical="center" wrapText="1" shrinkToFit="1"/>
      <protection locked="0"/>
    </xf>
    <xf numFmtId="0" fontId="5" fillId="0" borderId="2" xfId="0" applyFont="1" applyFill="1" applyBorder="1" applyAlignment="1">
      <alignment horizontal="right"/>
    </xf>
    <xf numFmtId="0" fontId="5" fillId="3" borderId="2" xfId="0" applyNumberFormat="1" applyFont="1" applyFill="1" applyBorder="1" applyAlignment="1">
      <alignment horizontal="center" vertical="center" wrapText="1"/>
    </xf>
    <xf numFmtId="1" fontId="5" fillId="4" borderId="2" xfId="0" applyNumberFormat="1" applyFont="1" applyFill="1" applyBorder="1" applyProtection="1">
      <alignment vertical="top" wrapText="1"/>
      <protection locked="0"/>
    </xf>
    <xf numFmtId="0" fontId="5" fillId="3" borderId="2" xfId="0" applyNumberFormat="1" applyFont="1" applyFill="1" applyBorder="1" applyAlignment="1">
      <alignment horizontal="left" vertical="top" wrapText="1" indent="2"/>
    </xf>
    <xf numFmtId="1" fontId="5" fillId="4" borderId="2" xfId="0" applyNumberFormat="1" applyFont="1" applyFill="1" applyBorder="1" applyAlignment="1">
      <alignment horizontal="center" vertical="center"/>
    </xf>
    <xf numFmtId="0" fontId="5" fillId="0" borderId="2" xfId="0" applyNumberFormat="1" applyFont="1" applyFill="1" applyBorder="1" applyAlignment="1">
      <alignment vertical="center"/>
    </xf>
    <xf numFmtId="0" fontId="5" fillId="0" borderId="0" xfId="0" applyNumberFormat="1" applyFont="1" applyFill="1" applyAlignment="1">
      <alignment vertical="center"/>
    </xf>
    <xf numFmtId="0" fontId="5" fillId="0" borderId="0" xfId="0" applyNumberFormat="1" applyFont="1" applyFill="1" applyAlignment="1">
      <alignment horizontal="center" vertical="center"/>
    </xf>
    <xf numFmtId="0" fontId="5" fillId="3" borderId="2" xfId="0" applyNumberFormat="1" applyFont="1" applyFill="1" applyBorder="1" applyAlignment="1">
      <alignment vertical="center" wrapText="1"/>
    </xf>
    <xf numFmtId="0" fontId="5" fillId="3" borderId="2" xfId="0" applyNumberFormat="1" applyFont="1" applyFill="1" applyBorder="1" applyAlignment="1" applyProtection="1">
      <alignment horizontal="center" vertical="center" wrapText="1"/>
      <protection locked="0"/>
    </xf>
    <xf numFmtId="1" fontId="5" fillId="3" borderId="2" xfId="0" applyNumberFormat="1" applyFont="1" applyFill="1" applyBorder="1" applyAlignment="1">
      <alignment horizontal="center" vertical="center" wrapText="1"/>
    </xf>
    <xf numFmtId="0" fontId="5" fillId="3" borderId="3" xfId="0" applyNumberFormat="1" applyFont="1" applyFill="1" applyBorder="1" applyAlignment="1">
      <alignment horizontal="center" vertical="top" wrapText="1"/>
    </xf>
    <xf numFmtId="0" fontId="5" fillId="5" borderId="3" xfId="0" applyNumberFormat="1" applyFont="1" applyFill="1" applyBorder="1" applyAlignment="1">
      <alignment horizontal="left" vertical="top" wrapText="1"/>
    </xf>
    <xf numFmtId="0" fontId="5" fillId="3" borderId="0" xfId="0" applyNumberFormat="1" applyFont="1" applyFill="1" applyBorder="1" applyAlignment="1">
      <alignment vertical="top"/>
    </xf>
    <xf numFmtId="0" fontId="5" fillId="3" borderId="0" xfId="0" applyFont="1" applyFill="1" applyBorder="1" applyAlignment="1">
      <alignment vertical="top"/>
    </xf>
    <xf numFmtId="0" fontId="5" fillId="3" borderId="0" xfId="0" applyNumberFormat="1" applyFont="1" applyFill="1" applyBorder="1" applyAlignment="1"/>
    <xf numFmtId="0" fontId="5" fillId="3" borderId="4" xfId="0" applyNumberFormat="1" applyFont="1" applyFill="1" applyBorder="1" applyAlignment="1">
      <alignment horizontal="center" vertical="top" wrapText="1"/>
    </xf>
    <xf numFmtId="0" fontId="5" fillId="5" borderId="3" xfId="0" applyNumberFormat="1" applyFont="1" applyFill="1" applyBorder="1" applyAlignment="1">
      <alignment horizontal="left" vertical="top" wrapText="1" indent="2"/>
    </xf>
    <xf numFmtId="0" fontId="5" fillId="4" borderId="3" xfId="0" applyNumberFormat="1" applyFont="1" applyFill="1" applyBorder="1" applyAlignment="1">
      <alignment horizontal="justify" vertical="top" wrapText="1"/>
    </xf>
    <xf numFmtId="1" fontId="5" fillId="4" borderId="3" xfId="0" applyNumberFormat="1" applyFont="1" applyFill="1" applyBorder="1" applyAlignment="1" applyProtection="1">
      <alignment horizontal="center" vertical="top"/>
    </xf>
    <xf numFmtId="1" fontId="5" fillId="4" borderId="3" xfId="0" applyNumberFormat="1" applyFont="1" applyFill="1" applyBorder="1">
      <alignment vertical="top" wrapText="1"/>
    </xf>
    <xf numFmtId="0" fontId="5" fillId="4" borderId="5" xfId="0" applyNumberFormat="1" applyFont="1" applyFill="1" applyBorder="1" applyAlignment="1">
      <alignment horizontal="center" vertical="center"/>
    </xf>
    <xf numFmtId="0" fontId="5" fillId="0" borderId="0" xfId="0" applyNumberFormat="1" applyFont="1" applyFill="1" applyBorder="1" applyAlignment="1">
      <alignment horizontal="right"/>
    </xf>
    <xf numFmtId="1" fontId="5" fillId="0" borderId="3" xfId="0" applyNumberFormat="1" applyFont="1" applyFill="1" applyBorder="1" applyAlignment="1">
      <alignment horizontal="center" vertical="center"/>
    </xf>
    <xf numFmtId="0" fontId="5" fillId="3" borderId="3" xfId="0" applyNumberFormat="1" applyFont="1" applyFill="1" applyBorder="1">
      <alignment vertical="top" wrapText="1"/>
    </xf>
    <xf numFmtId="0" fontId="5" fillId="0" borderId="0" xfId="0" applyFont="1" applyFill="1" applyBorder="1" applyAlignment="1">
      <alignment horizontal="right"/>
    </xf>
    <xf numFmtId="0" fontId="5" fillId="0" borderId="0" xfId="0" applyFont="1" applyFill="1" applyBorder="1" applyAlignment="1">
      <alignment vertical="top"/>
    </xf>
    <xf numFmtId="0" fontId="5" fillId="0" borderId="0" xfId="0" applyNumberFormat="1" applyFont="1" applyFill="1" applyBorder="1" applyAlignment="1"/>
    <xf numFmtId="0" fontId="5" fillId="3" borderId="3" xfId="0" applyNumberFormat="1" applyFont="1" applyFill="1" applyBorder="1" applyAlignment="1">
      <alignment horizontal="left" vertical="top" wrapText="1" indent="2"/>
    </xf>
    <xf numFmtId="0" fontId="5" fillId="3" borderId="3" xfId="0" applyNumberFormat="1" applyFont="1" applyFill="1" applyBorder="1" applyAlignment="1">
      <alignment horizontal="left" vertical="center" wrapText="1" indent="2"/>
    </xf>
    <xf numFmtId="1" fontId="5" fillId="3" borderId="0" xfId="0" applyNumberFormat="1" applyFont="1" applyFill="1" applyBorder="1" applyAlignment="1">
      <alignment vertical="top"/>
    </xf>
    <xf numFmtId="9" fontId="5" fillId="3" borderId="0" xfId="0" applyNumberFormat="1" applyFont="1" applyFill="1" applyBorder="1" applyAlignment="1">
      <alignment vertical="top"/>
    </xf>
    <xf numFmtId="1" fontId="5" fillId="3" borderId="3" xfId="0" applyNumberFormat="1" applyFont="1" applyFill="1" applyBorder="1" applyAlignment="1">
      <alignment horizontal="center" vertical="top"/>
    </xf>
    <xf numFmtId="1" fontId="10" fillId="4" borderId="3" xfId="0" applyNumberFormat="1" applyFont="1" applyFill="1" applyBorder="1">
      <alignment vertical="top" wrapText="1"/>
    </xf>
    <xf numFmtId="0" fontId="5" fillId="3" borderId="3" xfId="0" applyNumberFormat="1" applyFont="1" applyFill="1" applyBorder="1" applyAlignment="1">
      <alignment horizontal="center" vertical="center" wrapText="1"/>
    </xf>
    <xf numFmtId="0" fontId="5" fillId="3" borderId="5" xfId="0" applyNumberFormat="1" applyFont="1" applyFill="1" applyBorder="1" applyAlignment="1">
      <alignment horizontal="left" vertical="top" wrapText="1" indent="2"/>
    </xf>
    <xf numFmtId="0" fontId="5" fillId="3" borderId="5" xfId="0" applyNumberFormat="1" applyFont="1" applyFill="1" applyBorder="1">
      <alignment vertical="top" wrapText="1"/>
    </xf>
    <xf numFmtId="9" fontId="5" fillId="4" borderId="3" xfId="0" applyNumberFormat="1" applyFont="1" applyFill="1" applyBorder="1" applyAlignment="1">
      <alignment horizontal="center" vertical="center"/>
    </xf>
    <xf numFmtId="0" fontId="5" fillId="0" borderId="6" xfId="0" applyNumberFormat="1" applyFont="1" applyFill="1" applyBorder="1">
      <alignment vertical="top" wrapText="1"/>
    </xf>
    <xf numFmtId="0" fontId="5" fillId="0" borderId="6" xfId="0" applyNumberFormat="1" applyFont="1" applyFill="1" applyBorder="1" applyAlignment="1">
      <alignment horizontal="left" vertical="top" wrapText="1" indent="2"/>
    </xf>
    <xf numFmtId="0" fontId="5" fillId="0" borderId="6" xfId="0" applyNumberFormat="1" applyFont="1" applyFill="1" applyBorder="1" applyAlignment="1">
      <alignment horizontal="left" vertical="top" wrapText="1"/>
    </xf>
    <xf numFmtId="0" fontId="5" fillId="0" borderId="3" xfId="0" applyNumberFormat="1" applyFont="1" applyFill="1" applyBorder="1" applyAlignment="1">
      <alignment horizontal="left" vertical="top" wrapText="1" indent="2"/>
    </xf>
    <xf numFmtId="0" fontId="5" fillId="0" borderId="3" xfId="0" applyNumberFormat="1" applyFont="1" applyFill="1" applyBorder="1" applyAlignment="1">
      <alignment horizontal="justify" vertical="top" wrapText="1"/>
    </xf>
    <xf numFmtId="0" fontId="5" fillId="0" borderId="4" xfId="0" applyNumberFormat="1" applyFont="1" applyFill="1" applyBorder="1" applyAlignment="1">
      <alignment horizontal="left" vertical="top" wrapText="1" indent="2"/>
    </xf>
    <xf numFmtId="0" fontId="52" fillId="0" borderId="3" xfId="0" applyNumberFormat="1" applyFont="1" applyFill="1" applyBorder="1" applyAlignment="1">
      <alignment horizontal="justify" vertical="top" wrapText="1"/>
    </xf>
    <xf numFmtId="0" fontId="52" fillId="0" borderId="5" xfId="0" applyNumberFormat="1" applyFont="1" applyFill="1" applyBorder="1" applyAlignment="1">
      <alignment horizontal="left" vertical="top" wrapText="1" indent="2"/>
    </xf>
    <xf numFmtId="0" fontId="5" fillId="0" borderId="0" xfId="0" applyNumberFormat="1" applyFont="1" applyFill="1" applyBorder="1" applyAlignment="1">
      <alignment vertical="top"/>
    </xf>
    <xf numFmtId="0" fontId="12" fillId="4" borderId="5" xfId="0" applyFont="1" applyFill="1" applyBorder="1" applyAlignment="1">
      <alignment vertical="top"/>
    </xf>
    <xf numFmtId="1" fontId="5" fillId="4" borderId="6" xfId="0" applyNumberFormat="1" applyFont="1" applyFill="1" applyBorder="1" applyAlignment="1">
      <alignment horizontal="center" vertical="top"/>
    </xf>
    <xf numFmtId="0" fontId="12" fillId="3"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3" borderId="2" xfId="0" applyFont="1" applyFill="1" applyBorder="1" applyAlignment="1">
      <alignment vertical="center" wrapText="1"/>
    </xf>
    <xf numFmtId="0" fontId="10" fillId="4" borderId="3" xfId="0" applyNumberFormat="1" applyFont="1" applyFill="1" applyBorder="1" applyAlignment="1">
      <alignment horizontal="justify" vertical="center" wrapText="1"/>
    </xf>
    <xf numFmtId="0" fontId="5" fillId="3" borderId="0" xfId="0" applyFont="1" applyFill="1" applyBorder="1" applyAlignment="1">
      <alignment vertical="center"/>
    </xf>
    <xf numFmtId="0" fontId="5" fillId="3" borderId="0" xfId="0" applyNumberFormat="1" applyFont="1" applyFill="1" applyBorder="1" applyAlignment="1">
      <alignment vertical="center"/>
    </xf>
    <xf numFmtId="0" fontId="5" fillId="3" borderId="0" xfId="0" applyNumberFormat="1" applyFont="1" applyFill="1" applyAlignment="1">
      <alignment vertical="center"/>
    </xf>
    <xf numFmtId="0" fontId="12" fillId="0" borderId="2" xfId="0" applyFont="1" applyFill="1" applyBorder="1" applyAlignment="1">
      <alignment horizontal="left" vertical="top" wrapText="1"/>
    </xf>
    <xf numFmtId="0" fontId="5" fillId="3" borderId="3" xfId="0" applyNumberFormat="1" applyFont="1" applyFill="1" applyBorder="1" applyAlignment="1">
      <alignment horizontal="right" vertical="top" wrapText="1"/>
    </xf>
    <xf numFmtId="1" fontId="5" fillId="3" borderId="5" xfId="0" applyNumberFormat="1" applyFont="1" applyFill="1" applyBorder="1" applyAlignment="1">
      <alignment horizontal="center" vertical="center"/>
    </xf>
    <xf numFmtId="0" fontId="5" fillId="3" borderId="0" xfId="0" applyNumberFormat="1" applyFont="1" applyFill="1" applyAlignment="1">
      <alignment horizontal="center" vertical="center"/>
    </xf>
    <xf numFmtId="1" fontId="10" fillId="4" borderId="2" xfId="0" applyNumberFormat="1" applyFont="1" applyFill="1" applyBorder="1" applyAlignment="1">
      <alignment horizontal="center" vertical="center" wrapText="1"/>
    </xf>
    <xf numFmtId="0" fontId="12" fillId="0" borderId="2" xfId="0" applyFont="1" applyFill="1" applyBorder="1" applyAlignment="1" applyProtection="1">
      <alignment horizontal="center" vertical="center" wrapText="1"/>
    </xf>
    <xf numFmtId="0" fontId="5" fillId="3" borderId="2" xfId="0" applyNumberFormat="1" applyFont="1" applyFill="1" applyBorder="1" applyAlignment="1">
      <alignment vertical="top"/>
    </xf>
    <xf numFmtId="1" fontId="10" fillId="4" borderId="2" xfId="0" applyNumberFormat="1" applyFont="1" applyFill="1" applyBorder="1" applyAlignment="1">
      <alignment vertical="center" wrapText="1"/>
    </xf>
    <xf numFmtId="0" fontId="5" fillId="3" borderId="2" xfId="0" applyNumberFormat="1" applyFont="1" applyFill="1" applyBorder="1" applyAlignment="1">
      <alignment horizontal="left" vertical="center" wrapText="1"/>
    </xf>
    <xf numFmtId="1" fontId="5" fillId="3" borderId="2" xfId="0" applyNumberFormat="1" applyFont="1" applyFill="1" applyBorder="1" applyAlignment="1">
      <alignment vertical="center"/>
    </xf>
    <xf numFmtId="0" fontId="12" fillId="4" borderId="2" xfId="0" applyFont="1" applyFill="1" applyBorder="1" applyAlignment="1">
      <alignment vertical="top"/>
    </xf>
    <xf numFmtId="0" fontId="5" fillId="3" borderId="2" xfId="0" applyFont="1" applyFill="1" applyBorder="1" applyAlignment="1">
      <alignment horizontal="center" vertical="center"/>
    </xf>
    <xf numFmtId="0" fontId="5" fillId="3" borderId="2" xfId="0" applyNumberFormat="1" applyFont="1" applyFill="1" applyBorder="1" applyAlignment="1" applyProtection="1">
      <alignment horizontal="left" vertical="center" wrapText="1"/>
      <protection locked="0"/>
    </xf>
    <xf numFmtId="0" fontId="12" fillId="3" borderId="2" xfId="0" applyNumberFormat="1" applyFont="1" applyFill="1" applyBorder="1" applyAlignment="1">
      <alignment vertical="center" wrapText="1"/>
    </xf>
    <xf numFmtId="0" fontId="5" fillId="4" borderId="2" xfId="0" applyNumberFormat="1" applyFont="1" applyFill="1" applyBorder="1" applyAlignment="1" applyProtection="1">
      <alignment horizontal="center" vertical="center" wrapText="1"/>
    </xf>
    <xf numFmtId="1" fontId="5" fillId="3" borderId="2" xfId="0" applyNumberFormat="1" applyFont="1" applyFill="1" applyBorder="1" applyAlignment="1" applyProtection="1">
      <alignment horizontal="left" vertical="center" wrapText="1"/>
      <protection locked="0"/>
    </xf>
    <xf numFmtId="0" fontId="5" fillId="3" borderId="2" xfId="0" applyNumberFormat="1" applyFont="1" applyFill="1" applyBorder="1" applyAlignment="1">
      <alignment horizontal="left" vertical="top" wrapText="1"/>
    </xf>
    <xf numFmtId="0" fontId="5" fillId="3" borderId="2" xfId="0" applyNumberFormat="1" applyFont="1" applyFill="1" applyBorder="1" applyAlignment="1" applyProtection="1">
      <alignment horizontal="center" vertical="top" wrapText="1"/>
      <protection locked="0"/>
    </xf>
    <xf numFmtId="1" fontId="5" fillId="3" borderId="2" xfId="0" applyNumberFormat="1" applyFont="1" applyFill="1" applyBorder="1" applyAlignment="1">
      <alignment horizontal="center" vertical="top" wrapText="1"/>
    </xf>
    <xf numFmtId="0" fontId="5" fillId="0" borderId="0" xfId="0" applyNumberFormat="1" applyFont="1" applyFill="1" applyBorder="1" applyAlignment="1">
      <alignment vertical="center"/>
    </xf>
    <xf numFmtId="1" fontId="5" fillId="4" borderId="3" xfId="0" applyNumberFormat="1" applyFont="1" applyFill="1" applyBorder="1" applyAlignment="1">
      <alignment horizontal="center" vertical="center" wrapText="1"/>
    </xf>
    <xf numFmtId="0" fontId="5" fillId="3" borderId="7" xfId="0" applyFont="1" applyFill="1" applyBorder="1" applyAlignment="1">
      <alignment vertical="center"/>
    </xf>
    <xf numFmtId="0" fontId="5" fillId="3" borderId="8" xfId="0" applyNumberFormat="1" applyFont="1" applyFill="1" applyBorder="1" applyAlignment="1">
      <alignment vertical="top"/>
    </xf>
    <xf numFmtId="1" fontId="5" fillId="0" borderId="3" xfId="0" applyNumberFormat="1" applyFont="1" applyFill="1" applyBorder="1" applyAlignment="1" applyProtection="1">
      <alignment horizontal="left" vertical="center" wrapText="1"/>
      <protection locked="0"/>
    </xf>
    <xf numFmtId="1" fontId="5" fillId="0" borderId="2" xfId="0" applyNumberFormat="1" applyFont="1" applyFill="1" applyBorder="1" applyAlignment="1">
      <alignment horizontal="center" vertical="top" wrapText="1"/>
    </xf>
    <xf numFmtId="0" fontId="5" fillId="4" borderId="6" xfId="0" applyNumberFormat="1" applyFont="1" applyFill="1" applyBorder="1" applyAlignment="1">
      <alignment horizontal="center" vertical="top"/>
    </xf>
    <xf numFmtId="1" fontId="5" fillId="4" borderId="3" xfId="0" applyNumberFormat="1" applyFont="1" applyFill="1" applyBorder="1" applyAlignment="1">
      <alignment horizontal="left" vertical="center" wrapText="1"/>
    </xf>
    <xf numFmtId="0" fontId="5" fillId="0" borderId="2" xfId="0" applyNumberFormat="1" applyFont="1" applyFill="1" applyBorder="1" applyAlignment="1">
      <alignment horizontal="justify" vertical="top" wrapText="1"/>
    </xf>
    <xf numFmtId="0" fontId="5" fillId="0" borderId="2" xfId="0" applyNumberFormat="1" applyFont="1" applyFill="1" applyBorder="1" applyAlignment="1">
      <alignment horizontal="left" vertical="center" wrapText="1"/>
    </xf>
    <xf numFmtId="0" fontId="5" fillId="4" borderId="3" xfId="0" applyNumberFormat="1" applyFont="1" applyFill="1" applyBorder="1">
      <alignment vertical="top" wrapText="1"/>
    </xf>
    <xf numFmtId="0" fontId="5" fillId="3" borderId="4" xfId="0" applyNumberFormat="1" applyFont="1" applyFill="1" applyBorder="1" applyAlignment="1">
      <alignment horizontal="left" vertical="top" wrapText="1" indent="2"/>
    </xf>
    <xf numFmtId="1" fontId="5" fillId="3" borderId="3" xfId="0" applyNumberFormat="1" applyFont="1" applyFill="1" applyBorder="1" applyAlignment="1" applyProtection="1">
      <alignment horizontal="left" vertical="center" wrapText="1"/>
      <protection locked="0"/>
    </xf>
    <xf numFmtId="0" fontId="5" fillId="3" borderId="9" xfId="0" applyFont="1" applyFill="1" applyBorder="1" applyAlignment="1">
      <alignment vertical="top"/>
    </xf>
    <xf numFmtId="0" fontId="5" fillId="3" borderId="1" xfId="0" applyFont="1" applyFill="1" applyBorder="1" applyAlignment="1">
      <alignment vertical="top"/>
    </xf>
    <xf numFmtId="0" fontId="5" fillId="3" borderId="9" xfId="0" applyNumberFormat="1" applyFont="1" applyFill="1" applyBorder="1" applyAlignment="1">
      <alignment vertical="top"/>
    </xf>
    <xf numFmtId="1" fontId="5" fillId="3" borderId="10" xfId="0" applyNumberFormat="1" applyFont="1" applyFill="1" applyBorder="1" applyAlignment="1">
      <alignment horizontal="center" vertical="top"/>
    </xf>
    <xf numFmtId="1" fontId="5" fillId="3" borderId="10" xfId="0" applyNumberFormat="1" applyFont="1" applyFill="1" applyBorder="1" applyAlignment="1">
      <alignment vertical="top"/>
    </xf>
    <xf numFmtId="1" fontId="10" fillId="3" borderId="10" xfId="0" applyNumberFormat="1" applyFont="1" applyFill="1" applyBorder="1" applyAlignment="1">
      <alignment horizontal="center" vertical="top"/>
    </xf>
    <xf numFmtId="1" fontId="5" fillId="3" borderId="10" xfId="0" applyNumberFormat="1" applyFont="1" applyFill="1" applyBorder="1" applyAlignment="1">
      <alignment horizontal="right" vertical="top"/>
    </xf>
    <xf numFmtId="9" fontId="5" fillId="3" borderId="11" xfId="0" applyNumberFormat="1" applyFont="1" applyFill="1" applyBorder="1" applyAlignment="1">
      <alignment vertical="top"/>
    </xf>
    <xf numFmtId="1" fontId="5" fillId="3" borderId="1" xfId="0" applyNumberFormat="1" applyFont="1" applyFill="1" applyBorder="1" applyAlignment="1">
      <alignment horizontal="center" vertical="top"/>
    </xf>
    <xf numFmtId="0" fontId="5" fillId="3" borderId="1" xfId="0" applyFont="1" applyFill="1" applyBorder="1" applyAlignment="1">
      <alignment horizontal="center" vertical="top"/>
    </xf>
    <xf numFmtId="0" fontId="5" fillId="3" borderId="12" xfId="0" applyFont="1" applyFill="1" applyBorder="1" applyAlignment="1">
      <alignment vertical="top"/>
    </xf>
    <xf numFmtId="0" fontId="5" fillId="3" borderId="13" xfId="0" applyFont="1" applyFill="1" applyBorder="1" applyAlignment="1">
      <alignment vertical="top"/>
    </xf>
    <xf numFmtId="0" fontId="5" fillId="3" borderId="7" xfId="0" applyFont="1" applyFill="1" applyBorder="1" applyAlignment="1">
      <alignment vertical="top"/>
    </xf>
    <xf numFmtId="1" fontId="5" fillId="3" borderId="14" xfId="0" applyNumberFormat="1" applyFont="1" applyFill="1" applyBorder="1" applyAlignment="1">
      <alignment horizontal="center" vertical="top"/>
    </xf>
    <xf numFmtId="0" fontId="5" fillId="3" borderId="14" xfId="0" applyFont="1" applyFill="1" applyBorder="1" applyAlignment="1">
      <alignment vertical="top"/>
    </xf>
    <xf numFmtId="0" fontId="5" fillId="3" borderId="14" xfId="0" applyFont="1" applyFill="1" applyBorder="1" applyAlignment="1">
      <alignment horizontal="center" vertical="top"/>
    </xf>
    <xf numFmtId="0" fontId="5" fillId="3" borderId="15" xfId="0" applyFont="1" applyFill="1" applyBorder="1" applyAlignment="1">
      <alignment vertical="top"/>
    </xf>
    <xf numFmtId="0" fontId="5" fillId="3" borderId="16" xfId="0" applyFont="1" applyFill="1" applyBorder="1" applyAlignment="1">
      <alignment vertical="top"/>
    </xf>
    <xf numFmtId="0" fontId="5" fillId="3" borderId="0" xfId="0" applyNumberFormat="1" applyFont="1" applyFill="1" applyAlignment="1">
      <alignment horizontal="center"/>
    </xf>
    <xf numFmtId="0" fontId="12" fillId="3" borderId="2" xfId="0" applyFont="1" applyFill="1" applyBorder="1" applyAlignment="1" applyProtection="1">
      <alignment horizontal="center" vertical="center" wrapText="1"/>
    </xf>
    <xf numFmtId="0" fontId="5" fillId="4" borderId="5" xfId="0" applyNumberFormat="1" applyFont="1" applyFill="1" applyBorder="1" applyAlignment="1" applyProtection="1">
      <alignment horizontal="center" vertical="center" wrapText="1"/>
    </xf>
    <xf numFmtId="9" fontId="5" fillId="4" borderId="2" xfId="0" applyNumberFormat="1" applyFont="1" applyFill="1" applyBorder="1" applyAlignment="1" applyProtection="1">
      <alignment horizontal="center" vertical="center" wrapText="1"/>
    </xf>
    <xf numFmtId="1" fontId="5" fillId="3" borderId="5" xfId="0" applyNumberFormat="1" applyFont="1" applyFill="1" applyBorder="1" applyAlignment="1" applyProtection="1">
      <alignment horizontal="center" vertical="top"/>
    </xf>
    <xf numFmtId="9" fontId="5" fillId="4" borderId="2" xfId="0" applyNumberFormat="1" applyFont="1" applyFill="1" applyBorder="1" applyAlignment="1" applyProtection="1">
      <alignment horizontal="center" vertical="center"/>
    </xf>
    <xf numFmtId="9" fontId="5" fillId="3" borderId="2" xfId="0" applyNumberFormat="1" applyFont="1" applyFill="1" applyBorder="1" applyAlignment="1" applyProtection="1">
      <alignment horizontal="center" vertical="center"/>
    </xf>
    <xf numFmtId="1" fontId="5" fillId="3" borderId="5" xfId="0" applyNumberFormat="1" applyFont="1" applyFill="1" applyBorder="1" applyAlignment="1" applyProtection="1">
      <alignment horizontal="center" vertical="center" wrapText="1"/>
    </xf>
    <xf numFmtId="0" fontId="5" fillId="4" borderId="5" xfId="0" applyNumberFormat="1" applyFont="1" applyFill="1" applyBorder="1" applyAlignment="1" applyProtection="1">
      <alignment horizontal="center" vertical="center"/>
    </xf>
    <xf numFmtId="1" fontId="5" fillId="0" borderId="5" xfId="0" applyNumberFormat="1" applyFont="1" applyFill="1" applyBorder="1" applyAlignment="1" applyProtection="1">
      <alignment horizontal="center" vertical="center"/>
    </xf>
    <xf numFmtId="9" fontId="5" fillId="0" borderId="2"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top"/>
    </xf>
    <xf numFmtId="9" fontId="5" fillId="4" borderId="2" xfId="0" applyNumberFormat="1" applyFont="1" applyFill="1" applyBorder="1" applyAlignment="1" applyProtection="1">
      <alignment vertical="top"/>
    </xf>
    <xf numFmtId="1" fontId="5" fillId="0" borderId="5" xfId="0" applyNumberFormat="1" applyFont="1" applyFill="1" applyBorder="1" applyAlignment="1" applyProtection="1">
      <alignment horizontal="center" vertical="top" wrapText="1"/>
    </xf>
    <xf numFmtId="1" fontId="5" fillId="0" borderId="2" xfId="0" applyNumberFormat="1" applyFont="1" applyFill="1" applyBorder="1" applyProtection="1">
      <alignment vertical="top" wrapText="1"/>
    </xf>
    <xf numFmtId="1" fontId="5" fillId="3" borderId="2" xfId="0" applyNumberFormat="1" applyFont="1" applyFill="1" applyBorder="1" applyAlignment="1" applyProtection="1">
      <alignment horizontal="center" vertical="center" wrapText="1"/>
    </xf>
    <xf numFmtId="1" fontId="5" fillId="4" borderId="17" xfId="0" applyNumberFormat="1" applyFont="1" applyFill="1" applyBorder="1" applyAlignment="1" applyProtection="1">
      <alignment horizontal="center" vertical="top"/>
    </xf>
    <xf numFmtId="9" fontId="5" fillId="4" borderId="2" xfId="0" applyNumberFormat="1" applyFont="1" applyFill="1" applyBorder="1" applyAlignment="1">
      <alignment horizontal="center" vertical="center" wrapText="1"/>
    </xf>
    <xf numFmtId="0" fontId="5" fillId="3" borderId="2" xfId="0" applyFont="1" applyFill="1" applyBorder="1" applyAlignment="1">
      <alignment vertical="center"/>
    </xf>
    <xf numFmtId="0" fontId="5" fillId="3" borderId="2" xfId="0" applyNumberFormat="1" applyFont="1" applyFill="1" applyBorder="1" applyAlignment="1">
      <alignment horizontal="center" vertical="top" wrapText="1"/>
    </xf>
    <xf numFmtId="0" fontId="5" fillId="5" borderId="2" xfId="0" applyNumberFormat="1" applyFont="1" applyFill="1" applyBorder="1" applyAlignment="1">
      <alignment horizontal="left" vertical="top" wrapText="1"/>
    </xf>
    <xf numFmtId="9" fontId="5" fillId="4" borderId="2" xfId="0" applyNumberFormat="1" applyFont="1" applyFill="1" applyBorder="1" applyAlignment="1">
      <alignment horizontal="center" vertical="top"/>
    </xf>
    <xf numFmtId="1" fontId="5" fillId="3" borderId="2" xfId="0" applyNumberFormat="1" applyFont="1" applyFill="1" applyBorder="1" applyAlignment="1" applyProtection="1">
      <alignment horizontal="left" vertical="center" shrinkToFit="1"/>
      <protection locked="0"/>
    </xf>
    <xf numFmtId="1" fontId="5" fillId="4" borderId="2" xfId="0" applyNumberFormat="1" applyFont="1" applyFill="1" applyBorder="1" applyAlignment="1" applyProtection="1">
      <alignment horizontal="center" vertical="center"/>
      <protection locked="0"/>
    </xf>
    <xf numFmtId="1" fontId="5" fillId="3" borderId="2" xfId="0" applyNumberFormat="1" applyFont="1" applyFill="1" applyBorder="1" applyAlignment="1">
      <alignment horizontal="center" vertical="top"/>
    </xf>
    <xf numFmtId="1" fontId="10" fillId="4" borderId="2" xfId="0" applyNumberFormat="1" applyFont="1" applyFill="1" applyBorder="1">
      <alignment vertical="top" wrapText="1"/>
    </xf>
    <xf numFmtId="1" fontId="5" fillId="4" borderId="2" xfId="0" applyNumberFormat="1" applyFont="1" applyFill="1" applyBorder="1" applyAlignment="1">
      <alignment vertical="center"/>
    </xf>
    <xf numFmtId="0" fontId="5" fillId="4" borderId="2" xfId="0" applyNumberFormat="1" applyFont="1" applyFill="1" applyBorder="1" applyAlignment="1">
      <alignment horizontal="center" vertical="center" wrapText="1"/>
    </xf>
    <xf numFmtId="0" fontId="12" fillId="3" borderId="2" xfId="0" applyFont="1" applyFill="1" applyBorder="1" applyAlignment="1">
      <alignment vertical="center"/>
    </xf>
    <xf numFmtId="1" fontId="10" fillId="4" borderId="2" xfId="0" applyNumberFormat="1" applyFont="1" applyFill="1" applyBorder="1" applyAlignment="1">
      <alignment horizontal="center" vertical="center"/>
    </xf>
    <xf numFmtId="0" fontId="12" fillId="0" borderId="2" xfId="0" applyFont="1" applyFill="1" applyBorder="1" applyAlignment="1">
      <alignment horizontal="left" vertical="center" wrapText="1"/>
    </xf>
    <xf numFmtId="1" fontId="5" fillId="3" borderId="2" xfId="0" applyNumberFormat="1" applyFont="1" applyFill="1" applyBorder="1" applyAlignment="1">
      <alignment vertical="center" wrapText="1"/>
    </xf>
    <xf numFmtId="0" fontId="5" fillId="4" borderId="2" xfId="0" applyNumberFormat="1" applyFont="1" applyFill="1" applyBorder="1" applyAlignment="1">
      <alignment vertical="center" wrapText="1"/>
    </xf>
    <xf numFmtId="1" fontId="5" fillId="4" borderId="2" xfId="0" applyNumberFormat="1" applyFont="1" applyFill="1" applyBorder="1" applyAlignment="1">
      <alignment horizontal="left" vertical="top" wrapText="1"/>
    </xf>
    <xf numFmtId="1" fontId="5" fillId="0" borderId="2" xfId="0" applyNumberFormat="1" applyFont="1" applyFill="1" applyBorder="1" applyAlignment="1" applyProtection="1">
      <alignment horizontal="left" vertical="top" wrapText="1"/>
      <protection locked="0"/>
    </xf>
    <xf numFmtId="1" fontId="5" fillId="0" borderId="2" xfId="0" applyNumberFormat="1" applyFont="1" applyFill="1" applyBorder="1" applyAlignment="1" applyProtection="1">
      <alignment horizontal="left" vertical="center" shrinkToFit="1"/>
      <protection locked="0"/>
    </xf>
    <xf numFmtId="0" fontId="5" fillId="3" borderId="2" xfId="0" applyNumberFormat="1" applyFont="1" applyFill="1" applyBorder="1" applyAlignment="1">
      <alignment horizontal="justify" vertical="top" wrapText="1"/>
    </xf>
    <xf numFmtId="1" fontId="5" fillId="3" borderId="2" xfId="0" applyNumberFormat="1" applyFont="1" applyFill="1" applyBorder="1" applyAlignment="1" applyProtection="1">
      <alignment horizontal="left" vertical="top" wrapText="1"/>
      <protection locked="0"/>
    </xf>
    <xf numFmtId="0" fontId="5" fillId="4" borderId="2" xfId="0" applyNumberFormat="1" applyFont="1" applyFill="1" applyBorder="1" applyAlignment="1">
      <alignment horizontal="center" vertical="top"/>
    </xf>
    <xf numFmtId="1" fontId="10" fillId="3" borderId="2" xfId="0" applyNumberFormat="1" applyFont="1" applyFill="1" applyBorder="1" applyAlignment="1">
      <alignment horizontal="center" vertical="center"/>
    </xf>
    <xf numFmtId="0" fontId="5" fillId="3" borderId="2" xfId="0" applyNumberFormat="1" applyFont="1" applyFill="1" applyBorder="1" applyAlignment="1">
      <alignment horizontal="left" vertical="center" wrapText="1" indent="2"/>
    </xf>
    <xf numFmtId="0" fontId="5" fillId="3" borderId="2" xfId="0" applyNumberFormat="1" applyFont="1" applyFill="1" applyBorder="1" applyAlignment="1" applyProtection="1">
      <alignment horizontal="center" vertical="center" wrapText="1"/>
    </xf>
    <xf numFmtId="1" fontId="5" fillId="3" borderId="3" xfId="0" applyNumberFormat="1" applyFont="1" applyFill="1" applyBorder="1" applyAlignment="1">
      <alignment horizontal="center" vertical="center" wrapText="1"/>
    </xf>
    <xf numFmtId="1" fontId="10" fillId="4" borderId="3" xfId="0" applyNumberFormat="1" applyFont="1" applyFill="1" applyBorder="1" applyAlignment="1">
      <alignment horizontal="center" vertical="center"/>
    </xf>
    <xf numFmtId="0" fontId="5" fillId="3" borderId="2" xfId="0" applyNumberFormat="1" applyFont="1" applyFill="1" applyBorder="1" applyAlignment="1">
      <alignment horizontal="center"/>
    </xf>
    <xf numFmtId="0" fontId="10" fillId="4" borderId="2" xfId="0" applyNumberFormat="1" applyFont="1" applyFill="1" applyBorder="1" applyAlignment="1">
      <alignment horizontal="justify" vertical="center" wrapText="1"/>
    </xf>
    <xf numFmtId="0" fontId="5" fillId="3" borderId="2" xfId="0" applyNumberFormat="1" applyFont="1" applyFill="1" applyBorder="1" applyAlignment="1">
      <alignment horizontal="right" vertical="center" wrapText="1"/>
    </xf>
    <xf numFmtId="1" fontId="5" fillId="4" borderId="2" xfId="0" applyNumberFormat="1" applyFont="1" applyFill="1" applyBorder="1" applyAlignment="1" applyProtection="1">
      <alignment horizontal="center" vertical="top"/>
    </xf>
    <xf numFmtId="1" fontId="5" fillId="4" borderId="2" xfId="0" applyNumberFormat="1" applyFont="1" applyFill="1" applyBorder="1" applyAlignment="1">
      <alignment horizontal="center" vertical="top"/>
    </xf>
    <xf numFmtId="0" fontId="5" fillId="0" borderId="2" xfId="0" applyNumberFormat="1" applyFont="1" applyFill="1" applyBorder="1" applyAlignment="1">
      <alignment horizontal="justify" vertical="center" wrapText="1"/>
    </xf>
    <xf numFmtId="0" fontId="5" fillId="4" borderId="6" xfId="0" applyNumberFormat="1" applyFont="1" applyFill="1" applyBorder="1" applyAlignment="1">
      <alignment horizontal="center" vertical="center"/>
    </xf>
    <xf numFmtId="1" fontId="5" fillId="4" borderId="3" xfId="0" applyNumberFormat="1" applyFont="1" applyFill="1" applyBorder="1" applyAlignment="1" applyProtection="1">
      <alignment horizontal="center" vertical="center"/>
    </xf>
    <xf numFmtId="1" fontId="5" fillId="0" borderId="5" xfId="0" applyNumberFormat="1" applyFont="1" applyFill="1" applyBorder="1" applyAlignment="1" applyProtection="1">
      <alignment horizontal="center" vertical="center" wrapText="1"/>
      <protection locked="0"/>
    </xf>
    <xf numFmtId="0" fontId="5" fillId="0" borderId="18" xfId="0" applyNumberFormat="1" applyFont="1" applyFill="1" applyBorder="1" applyAlignment="1">
      <alignment horizontal="justify" vertical="top" wrapText="1"/>
    </xf>
    <xf numFmtId="0" fontId="5" fillId="3" borderId="3" xfId="0" applyNumberFormat="1" applyFont="1" applyFill="1" applyBorder="1" applyAlignment="1">
      <alignment horizontal="left" vertical="center" wrapText="1"/>
    </xf>
    <xf numFmtId="9" fontId="5" fillId="3" borderId="2" xfId="0" applyNumberFormat="1" applyFont="1" applyFill="1" applyBorder="1" applyAlignment="1">
      <alignment horizontal="center" vertical="top"/>
    </xf>
    <xf numFmtId="0" fontId="5" fillId="0" borderId="2" xfId="0" applyFont="1" applyFill="1" applyBorder="1" applyAlignment="1" applyProtection="1">
      <alignment horizontal="center" vertical="top" wrapText="1"/>
      <protection locked="0"/>
    </xf>
    <xf numFmtId="0" fontId="5" fillId="0" borderId="2" xfId="0" applyFont="1" applyFill="1" applyBorder="1" applyAlignment="1" applyProtection="1">
      <alignment horizontal="left" vertical="center" wrapText="1"/>
      <protection locked="0"/>
    </xf>
    <xf numFmtId="0" fontId="5" fillId="0" borderId="0" xfId="0" applyFont="1" applyFill="1" applyBorder="1" applyAlignment="1">
      <alignment vertical="center"/>
    </xf>
    <xf numFmtId="1"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justify" vertical="center" wrapText="1"/>
    </xf>
    <xf numFmtId="0" fontId="5" fillId="3" borderId="5" xfId="0" applyNumberFormat="1" applyFont="1" applyFill="1" applyBorder="1" applyAlignment="1" applyProtection="1">
      <alignment horizontal="center" vertical="center"/>
    </xf>
    <xf numFmtId="0" fontId="12" fillId="0" borderId="2" xfId="0" applyFont="1" applyFill="1" applyBorder="1" applyAlignment="1" applyProtection="1">
      <alignment horizontal="center" vertical="top" wrapText="1"/>
    </xf>
    <xf numFmtId="0" fontId="12" fillId="0" borderId="2" xfId="0" applyFont="1" applyFill="1" applyBorder="1" applyAlignment="1">
      <alignment horizontal="center" vertical="top" wrapText="1"/>
    </xf>
    <xf numFmtId="0" fontId="12" fillId="0" borderId="2" xfId="0" applyFont="1" applyFill="1" applyBorder="1" applyAlignment="1">
      <alignment horizontal="justify" vertical="top" wrapText="1"/>
    </xf>
    <xf numFmtId="0" fontId="12" fillId="0" borderId="2" xfId="0" applyFont="1" applyFill="1" applyBorder="1" applyAlignment="1" applyProtection="1">
      <alignment horizontal="left" vertical="center" wrapText="1"/>
      <protection locked="0"/>
    </xf>
    <xf numFmtId="0" fontId="12" fillId="0" borderId="2" xfId="0" applyFont="1" applyFill="1" applyBorder="1" applyAlignment="1" applyProtection="1">
      <alignment horizontal="center" vertical="top" wrapText="1"/>
      <protection locked="0"/>
    </xf>
    <xf numFmtId="0" fontId="12" fillId="0" borderId="2" xfId="0" applyFont="1" applyFill="1" applyBorder="1" applyAlignment="1" applyProtection="1">
      <alignment horizontal="left" vertical="top" wrapText="1" indent="1"/>
      <protection locked="0"/>
    </xf>
    <xf numFmtId="0" fontId="12" fillId="0" borderId="2" xfId="0" applyFont="1" applyFill="1" applyBorder="1" applyAlignment="1" applyProtection="1">
      <alignment horizontal="center" vertical="top"/>
      <protection locked="0"/>
    </xf>
    <xf numFmtId="0" fontId="12" fillId="0" borderId="2" xfId="0" applyFont="1" applyFill="1" applyBorder="1" applyAlignment="1">
      <alignment horizontal="left" vertical="top" wrapText="1" indent="2"/>
    </xf>
    <xf numFmtId="0" fontId="12" fillId="0" borderId="2" xfId="0" applyFont="1" applyFill="1" applyBorder="1" applyAlignment="1" applyProtection="1">
      <alignment horizontal="center"/>
      <protection locked="0"/>
    </xf>
    <xf numFmtId="0" fontId="12" fillId="0" borderId="2" xfId="0" applyFont="1" applyFill="1" applyBorder="1" applyAlignment="1">
      <alignment horizontal="center" vertical="top"/>
    </xf>
    <xf numFmtId="0" fontId="52" fillId="0" borderId="0" xfId="0" applyFont="1" applyFill="1" applyBorder="1" applyAlignment="1">
      <alignment vertical="top"/>
    </xf>
    <xf numFmtId="0" fontId="52" fillId="0" borderId="0" xfId="0" applyFont="1" applyFill="1" applyAlignment="1">
      <alignment vertical="top"/>
    </xf>
    <xf numFmtId="0" fontId="53" fillId="0" borderId="0" xfId="0" applyFont="1" applyFill="1" applyBorder="1" applyAlignment="1">
      <alignment horizontal="center" vertical="center"/>
    </xf>
    <xf numFmtId="9" fontId="53" fillId="0" borderId="0" xfId="0" applyNumberFormat="1" applyFont="1" applyFill="1" applyBorder="1" applyAlignment="1">
      <alignment horizontal="center" vertical="center"/>
    </xf>
    <xf numFmtId="0" fontId="52" fillId="0" borderId="0" xfId="0" applyFont="1" applyAlignment="1">
      <alignment horizontal="center" vertical="center" wrapText="1"/>
    </xf>
    <xf numFmtId="0" fontId="52" fillId="0" borderId="0" xfId="0" applyFont="1">
      <alignment vertical="top" wrapText="1"/>
    </xf>
    <xf numFmtId="0" fontId="52" fillId="0" borderId="0" xfId="0" applyFont="1" applyBorder="1">
      <alignment vertical="top" wrapText="1"/>
    </xf>
    <xf numFmtId="0" fontId="52" fillId="0" borderId="0" xfId="0" applyFont="1" applyFill="1" applyBorder="1" applyAlignment="1">
      <alignment horizontal="left" vertical="top"/>
    </xf>
    <xf numFmtId="0" fontId="52" fillId="0" borderId="0" xfId="0" applyFont="1" applyFill="1" applyAlignment="1">
      <alignment horizontal="left" vertical="top"/>
    </xf>
    <xf numFmtId="0" fontId="5" fillId="0" borderId="0" xfId="0" applyNumberFormat="1" applyFont="1" applyFill="1" applyBorder="1" applyAlignment="1">
      <alignment horizontal="left" vertical="center"/>
    </xf>
    <xf numFmtId="1" fontId="5" fillId="0" borderId="0" xfId="0" applyNumberFormat="1" applyFont="1" applyFill="1" applyBorder="1" applyAlignment="1">
      <alignment horizontal="center" vertical="center"/>
    </xf>
    <xf numFmtId="1" fontId="5" fillId="4" borderId="2" xfId="0" applyNumberFormat="1" applyFont="1" applyFill="1" applyBorder="1" applyAlignment="1" applyProtection="1">
      <alignment horizontal="center" vertical="center" wrapText="1"/>
    </xf>
    <xf numFmtId="0" fontId="16" fillId="3" borderId="0" xfId="0" applyFont="1" applyFill="1" applyAlignment="1">
      <alignment vertical="top"/>
    </xf>
    <xf numFmtId="0" fontId="18" fillId="3" borderId="0" xfId="0" applyFont="1" applyFill="1" applyAlignment="1">
      <alignment vertical="top"/>
    </xf>
    <xf numFmtId="0" fontId="19" fillId="0" borderId="0" xfId="0" applyNumberFormat="1" applyFont="1" applyFill="1" applyBorder="1" applyAlignment="1">
      <alignment horizontal="left" vertical="center"/>
    </xf>
    <xf numFmtId="0" fontId="19" fillId="0" borderId="0" xfId="0" applyNumberFormat="1" applyFont="1" applyFill="1" applyAlignment="1">
      <alignment horizontal="left" vertical="center"/>
    </xf>
    <xf numFmtId="1" fontId="19" fillId="0" borderId="0" xfId="0" applyNumberFormat="1" applyFont="1" applyFill="1" applyBorder="1" applyAlignment="1">
      <alignment horizontal="center" vertical="center"/>
    </xf>
    <xf numFmtId="0" fontId="19" fillId="0" borderId="0" xfId="0" applyNumberFormat="1" applyFont="1" applyFill="1" applyAlignment="1">
      <alignment horizontal="center" vertical="center"/>
    </xf>
    <xf numFmtId="1" fontId="5" fillId="3" borderId="3" xfId="0" applyNumberFormat="1" applyFont="1" applyFill="1" applyBorder="1" applyProtection="1">
      <alignment vertical="top" wrapText="1"/>
      <protection locked="0"/>
    </xf>
    <xf numFmtId="0" fontId="4" fillId="3" borderId="2" xfId="0" applyFont="1" applyFill="1" applyBorder="1" applyAlignment="1">
      <alignment horizontal="center" vertical="center"/>
    </xf>
    <xf numFmtId="0" fontId="4" fillId="3" borderId="2" xfId="0" applyFont="1" applyFill="1" applyBorder="1" applyAlignment="1">
      <alignment vertical="center"/>
    </xf>
    <xf numFmtId="0" fontId="4" fillId="0" borderId="2" xfId="0" applyFont="1" applyFill="1" applyBorder="1" applyAlignment="1">
      <alignment horizontal="center" vertical="center" wrapText="1"/>
    </xf>
    <xf numFmtId="0" fontId="4" fillId="3" borderId="2" xfId="0" applyFont="1" applyFill="1" applyBorder="1" applyAlignment="1">
      <alignment vertical="center" wrapText="1"/>
    </xf>
    <xf numFmtId="0" fontId="5" fillId="4" borderId="3" xfId="0" applyNumberFormat="1" applyFont="1" applyFill="1" applyBorder="1" applyAlignment="1">
      <alignment horizontal="justify" vertical="center" wrapText="1"/>
    </xf>
    <xf numFmtId="1" fontId="5" fillId="4" borderId="3" xfId="0" applyNumberFormat="1" applyFont="1" applyFill="1" applyBorder="1" applyAlignment="1">
      <alignment vertical="center"/>
    </xf>
    <xf numFmtId="0" fontId="15" fillId="4" borderId="2" xfId="0" applyFont="1" applyFill="1" applyBorder="1" applyAlignment="1">
      <alignment horizontal="center" vertical="center" wrapText="1"/>
    </xf>
    <xf numFmtId="0" fontId="15" fillId="4" borderId="2" xfId="0" applyFont="1" applyFill="1" applyBorder="1" applyAlignment="1">
      <alignment horizontal="justify" vertical="center" wrapText="1"/>
    </xf>
    <xf numFmtId="1" fontId="5" fillId="4" borderId="3" xfId="0" applyNumberFormat="1" applyFont="1" applyFill="1" applyBorder="1" applyAlignment="1">
      <alignment horizontal="justify" vertical="center" wrapText="1"/>
    </xf>
    <xf numFmtId="1" fontId="5" fillId="3" borderId="3" xfId="0" applyNumberFormat="1" applyFont="1" applyFill="1" applyBorder="1" applyAlignment="1" applyProtection="1">
      <alignment horizontal="justify" vertical="top" wrapText="1"/>
      <protection locked="0"/>
    </xf>
    <xf numFmtId="9" fontId="5" fillId="3" borderId="19" xfId="0" applyNumberFormat="1" applyFont="1" applyFill="1" applyBorder="1" applyAlignment="1">
      <alignment horizontal="center" vertical="top"/>
    </xf>
    <xf numFmtId="0" fontId="5" fillId="3" borderId="3" xfId="0" applyNumberFormat="1" applyFont="1" applyFill="1" applyBorder="1" applyAlignment="1">
      <alignment horizontal="left" vertical="top" wrapText="1" indent="4"/>
    </xf>
    <xf numFmtId="1" fontId="5" fillId="3" borderId="3" xfId="0" applyNumberFormat="1" applyFont="1" applyFill="1" applyBorder="1" applyAlignment="1">
      <alignment horizontal="justify" vertical="center" wrapText="1"/>
    </xf>
    <xf numFmtId="1" fontId="5" fillId="3" borderId="4" xfId="0" applyNumberFormat="1" applyFont="1" applyFill="1" applyBorder="1" applyAlignment="1">
      <alignment horizontal="justify" vertical="center" wrapText="1"/>
    </xf>
    <xf numFmtId="1" fontId="5" fillId="3" borderId="2" xfId="0" applyNumberFormat="1" applyFont="1" applyFill="1" applyBorder="1" applyAlignment="1">
      <alignment horizontal="justify" vertical="center" wrapText="1"/>
    </xf>
    <xf numFmtId="1" fontId="5" fillId="3" borderId="18" xfId="0" applyNumberFormat="1" applyFont="1" applyFill="1" applyBorder="1" applyAlignment="1">
      <alignment horizontal="justify" vertical="center" wrapText="1"/>
    </xf>
    <xf numFmtId="9" fontId="5" fillId="3" borderId="20" xfId="0" applyNumberFormat="1" applyFont="1" applyFill="1" applyBorder="1" applyAlignment="1">
      <alignment horizontal="center" vertical="top"/>
    </xf>
    <xf numFmtId="1" fontId="5" fillId="4" borderId="3" xfId="0" applyNumberFormat="1" applyFont="1" applyFill="1" applyBorder="1" applyAlignment="1">
      <alignment horizontal="right" vertical="center"/>
    </xf>
    <xf numFmtId="1" fontId="5" fillId="4" borderId="5" xfId="0" applyNumberFormat="1" applyFont="1" applyFill="1" applyBorder="1" applyAlignment="1">
      <alignment vertical="center"/>
    </xf>
    <xf numFmtId="1" fontId="5" fillId="4" borderId="21" xfId="0" applyNumberFormat="1" applyFont="1" applyFill="1" applyBorder="1" applyAlignment="1">
      <alignment horizontal="center" vertical="center"/>
    </xf>
    <xf numFmtId="9" fontId="5" fillId="4" borderId="22" xfId="0" applyNumberFormat="1" applyFont="1" applyFill="1" applyBorder="1" applyAlignment="1">
      <alignment horizontal="center" vertical="center"/>
    </xf>
    <xf numFmtId="0" fontId="4" fillId="3" borderId="2" xfId="0" applyFont="1" applyFill="1" applyBorder="1" applyAlignment="1">
      <alignment horizontal="center" wrapText="1"/>
    </xf>
    <xf numFmtId="0" fontId="5" fillId="3" borderId="5" xfId="0" applyNumberFormat="1" applyFont="1" applyFill="1" applyBorder="1" applyAlignment="1">
      <alignment horizontal="center"/>
    </xf>
    <xf numFmtId="1" fontId="5" fillId="3" borderId="5" xfId="0" applyNumberFormat="1" applyFont="1" applyFill="1" applyBorder="1" applyAlignment="1">
      <alignment horizontal="center"/>
    </xf>
    <xf numFmtId="1" fontId="5" fillId="4" borderId="21" xfId="0" applyNumberFormat="1" applyFont="1" applyFill="1" applyBorder="1" applyAlignment="1">
      <alignment horizontal="center"/>
    </xf>
    <xf numFmtId="1" fontId="5" fillId="4" borderId="3" xfId="0" applyNumberFormat="1" applyFont="1" applyFill="1" applyBorder="1" applyAlignment="1">
      <alignment horizontal="center" vertical="center"/>
    </xf>
    <xf numFmtId="0" fontId="54" fillId="0" borderId="0" xfId="0" applyNumberFormat="1" applyFont="1" applyFill="1" applyBorder="1" applyAlignment="1">
      <alignment vertical="center" wrapText="1"/>
    </xf>
    <xf numFmtId="0" fontId="54" fillId="0" borderId="0" xfId="0" applyNumberFormat="1" applyFont="1" applyFill="1" applyBorder="1">
      <alignment vertical="top" wrapText="1"/>
    </xf>
    <xf numFmtId="0" fontId="4" fillId="4" borderId="2" xfId="0" applyFont="1" applyFill="1" applyBorder="1" applyAlignment="1">
      <alignment horizontal="left" vertical="center" wrapText="1"/>
    </xf>
    <xf numFmtId="0" fontId="5" fillId="3" borderId="2" xfId="0" applyNumberFormat="1" applyFont="1" applyFill="1" applyBorder="1" applyAlignment="1" applyProtection="1">
      <alignment horizontal="center" vertical="center"/>
    </xf>
    <xf numFmtId="0" fontId="5" fillId="4" borderId="2" xfId="0" applyNumberFormat="1" applyFont="1" applyFill="1" applyBorder="1" applyAlignment="1" applyProtection="1">
      <alignment horizontal="center" vertical="center"/>
    </xf>
    <xf numFmtId="1" fontId="5" fillId="0" borderId="2" xfId="0" applyNumberFormat="1" applyFont="1" applyFill="1" applyBorder="1" applyAlignment="1" applyProtection="1">
      <alignment horizontal="center" vertical="center"/>
    </xf>
    <xf numFmtId="1" fontId="5" fillId="3" borderId="2" xfId="0" applyNumberFormat="1" applyFont="1" applyFill="1" applyBorder="1" applyAlignment="1" applyProtection="1">
      <alignment horizontal="center" vertical="center"/>
    </xf>
    <xf numFmtId="0" fontId="5" fillId="4" borderId="2" xfId="0" applyNumberFormat="1" applyFont="1" applyFill="1" applyBorder="1" applyAlignment="1" applyProtection="1">
      <alignment horizontal="center" vertical="top"/>
    </xf>
    <xf numFmtId="9" fontId="5" fillId="4" borderId="2" xfId="0" applyNumberFormat="1" applyFont="1" applyFill="1" applyBorder="1" applyAlignment="1" applyProtection="1">
      <alignment horizontal="center" vertical="top"/>
    </xf>
    <xf numFmtId="1" fontId="5" fillId="3" borderId="2" xfId="0" applyNumberFormat="1" applyFont="1" applyFill="1" applyBorder="1" applyAlignment="1" applyProtection="1">
      <alignment horizontal="center" vertical="top" wrapText="1"/>
    </xf>
    <xf numFmtId="9" fontId="12" fillId="3" borderId="2" xfId="5" applyFont="1" applyFill="1" applyBorder="1" applyAlignment="1">
      <alignment horizontal="center" vertical="center" wrapText="1"/>
    </xf>
    <xf numFmtId="0" fontId="5" fillId="3" borderId="5" xfId="0" applyNumberFormat="1" applyFont="1" applyFill="1" applyBorder="1" applyAlignment="1">
      <alignment horizontal="center" vertical="top" wrapText="1"/>
    </xf>
    <xf numFmtId="0" fontId="5" fillId="3" borderId="23" xfId="0" applyNumberFormat="1" applyFont="1" applyFill="1" applyBorder="1" applyAlignment="1">
      <alignment horizontal="left" vertical="top" wrapText="1" indent="2"/>
    </xf>
    <xf numFmtId="0" fontId="5" fillId="0" borderId="24" xfId="0" applyNumberFormat="1" applyFont="1" applyFill="1" applyBorder="1" applyAlignment="1">
      <alignment horizontal="left" vertical="center" wrapText="1"/>
    </xf>
    <xf numFmtId="0" fontId="5" fillId="3" borderId="25" xfId="0" applyNumberFormat="1" applyFont="1" applyFill="1" applyBorder="1" applyAlignment="1">
      <alignment horizontal="left" wrapText="1" indent="2"/>
    </xf>
    <xf numFmtId="0" fontId="5" fillId="3" borderId="25" xfId="0" applyNumberFormat="1" applyFont="1" applyFill="1" applyBorder="1" applyAlignment="1">
      <alignment horizontal="left" vertical="top" wrapText="1" indent="2"/>
    </xf>
    <xf numFmtId="0" fontId="5" fillId="0" borderId="24" xfId="0" applyNumberFormat="1" applyFont="1" applyFill="1" applyBorder="1" applyAlignment="1">
      <alignment horizontal="justify" vertical="top" wrapText="1"/>
    </xf>
    <xf numFmtId="0" fontId="5" fillId="3" borderId="5" xfId="0" applyNumberFormat="1" applyFont="1" applyFill="1" applyBorder="1" applyAlignment="1">
      <alignment horizontal="left" vertical="center" wrapText="1"/>
    </xf>
    <xf numFmtId="0" fontId="5" fillId="0" borderId="24" xfId="0" applyNumberFormat="1" applyFont="1" applyFill="1" applyBorder="1" applyAlignment="1">
      <alignment horizontal="justify" vertical="center" wrapText="1"/>
    </xf>
    <xf numFmtId="0" fontId="5" fillId="3" borderId="25" xfId="0" applyNumberFormat="1" applyFont="1" applyFill="1" applyBorder="1" applyAlignment="1">
      <alignment horizontal="left" vertical="center" wrapText="1" indent="2"/>
    </xf>
    <xf numFmtId="0" fontId="5" fillId="4" borderId="5" xfId="0" applyNumberFormat="1" applyFont="1" applyFill="1" applyBorder="1" applyAlignment="1">
      <alignment horizontal="center"/>
    </xf>
    <xf numFmtId="0" fontId="5" fillId="4" borderId="3" xfId="0" applyNumberFormat="1" applyFont="1" applyFill="1" applyBorder="1" applyAlignment="1">
      <alignment horizontal="center"/>
    </xf>
    <xf numFmtId="1" fontId="10" fillId="4" borderId="2" xfId="0" applyNumberFormat="1" applyFont="1" applyFill="1" applyBorder="1" applyAlignment="1" applyProtection="1">
      <alignment horizontal="center" vertical="center" wrapText="1"/>
    </xf>
    <xf numFmtId="0" fontId="5" fillId="3" borderId="2" xfId="0" applyNumberFormat="1" applyFont="1" applyFill="1" applyBorder="1" applyAlignment="1">
      <alignment horizontal="left" vertical="top" wrapText="1" indent="1"/>
    </xf>
    <xf numFmtId="1" fontId="5" fillId="4" borderId="5" xfId="0" applyNumberFormat="1" applyFont="1" applyFill="1" applyBorder="1" applyAlignment="1" applyProtection="1">
      <alignment horizontal="center" vertical="center"/>
    </xf>
    <xf numFmtId="0" fontId="5" fillId="3" borderId="26" xfId="0" applyNumberFormat="1" applyFont="1" applyFill="1" applyBorder="1" applyAlignment="1">
      <alignment horizontal="center" vertical="top" wrapText="1"/>
    </xf>
    <xf numFmtId="0" fontId="5" fillId="3" borderId="26" xfId="0" applyNumberFormat="1" applyFont="1" applyFill="1" applyBorder="1" applyAlignment="1">
      <alignment vertical="center" wrapText="1"/>
    </xf>
    <xf numFmtId="1" fontId="5" fillId="3" borderId="25" xfId="0" applyNumberFormat="1" applyFont="1" applyFill="1" applyBorder="1" applyAlignment="1">
      <alignment horizontal="center" vertical="center"/>
    </xf>
    <xf numFmtId="1" fontId="5" fillId="3" borderId="18" xfId="0" applyNumberFormat="1" applyFont="1" applyFill="1" applyBorder="1" applyAlignment="1">
      <alignment horizontal="center" vertical="top"/>
    </xf>
    <xf numFmtId="0" fontId="12" fillId="4" borderId="27" xfId="0" applyFont="1" applyFill="1" applyBorder="1" applyAlignment="1">
      <alignment vertical="top"/>
    </xf>
    <xf numFmtId="1" fontId="5" fillId="4" borderId="28" xfId="0" applyNumberFormat="1" applyFont="1" applyFill="1" applyBorder="1" applyAlignment="1">
      <alignment horizontal="center" vertical="center"/>
    </xf>
    <xf numFmtId="0" fontId="12" fillId="4" borderId="29" xfId="0" applyFont="1" applyFill="1" applyBorder="1" applyAlignment="1">
      <alignment horizontal="left" vertical="center" wrapText="1"/>
    </xf>
    <xf numFmtId="1" fontId="5" fillId="4" borderId="30" xfId="0" applyNumberFormat="1" applyFont="1" applyFill="1" applyBorder="1" applyAlignment="1">
      <alignment horizontal="center" vertical="center"/>
    </xf>
    <xf numFmtId="0" fontId="55" fillId="6" borderId="0" xfId="0" applyNumberFormat="1" applyFont="1" applyFill="1" applyBorder="1" applyAlignment="1" applyProtection="1">
      <alignment vertical="center"/>
    </xf>
    <xf numFmtId="3" fontId="55" fillId="6" borderId="0" xfId="5" applyNumberFormat="1" applyFont="1" applyFill="1" applyBorder="1" applyAlignment="1" applyProtection="1">
      <alignment vertical="center" wrapText="1"/>
    </xf>
    <xf numFmtId="9" fontId="54" fillId="6" borderId="0" xfId="5" applyFont="1" applyFill="1" applyBorder="1" applyAlignment="1" applyProtection="1">
      <alignment vertical="center" wrapText="1"/>
    </xf>
    <xf numFmtId="0" fontId="54" fillId="0" borderId="0" xfId="0" applyNumberFormat="1" applyFont="1" applyFill="1" applyBorder="1" applyAlignment="1" applyProtection="1">
      <alignment vertical="center" wrapText="1"/>
    </xf>
    <xf numFmtId="0" fontId="22" fillId="0" borderId="0" xfId="3" applyFont="1" applyAlignment="1">
      <alignment horizontal="left" vertical="center" wrapText="1"/>
    </xf>
    <xf numFmtId="0" fontId="26" fillId="0" borderId="0" xfId="3" applyFont="1" applyAlignment="1">
      <alignment horizontal="left" vertical="center" wrapText="1"/>
    </xf>
    <xf numFmtId="0" fontId="8" fillId="0" borderId="0" xfId="3" applyAlignment="1">
      <alignment horizontal="left" vertical="center" wrapText="1"/>
    </xf>
    <xf numFmtId="0" fontId="29" fillId="0" borderId="0" xfId="3" applyFont="1" applyAlignment="1">
      <alignment horizontal="left" vertical="center" wrapText="1"/>
    </xf>
    <xf numFmtId="0" fontId="54" fillId="0" borderId="0" xfId="0" applyNumberFormat="1" applyFont="1" applyFill="1" applyBorder="1" applyAlignment="1">
      <alignment horizontal="center" vertical="center" wrapText="1"/>
    </xf>
    <xf numFmtId="0" fontId="54" fillId="0" borderId="0" xfId="0" applyNumberFormat="1" applyFont="1" applyFill="1" applyBorder="1" applyAlignment="1">
      <alignment wrapText="1"/>
    </xf>
    <xf numFmtId="0" fontId="54" fillId="0" borderId="0" xfId="0" applyNumberFormat="1" applyFont="1" applyFill="1" applyBorder="1" applyAlignment="1" applyProtection="1">
      <alignment vertical="top"/>
    </xf>
    <xf numFmtId="0" fontId="54" fillId="0" borderId="0" xfId="0" applyNumberFormat="1" applyFont="1" applyFill="1" applyBorder="1" applyAlignment="1" applyProtection="1">
      <alignment horizontal="right" vertical="center"/>
    </xf>
    <xf numFmtId="0" fontId="54" fillId="0" borderId="0" xfId="0" applyNumberFormat="1" applyFont="1" applyFill="1" applyBorder="1" applyAlignment="1">
      <alignment horizontal="center" vertical="center"/>
    </xf>
    <xf numFmtId="0" fontId="54" fillId="0" borderId="0" xfId="0" quotePrefix="1" applyNumberFormat="1" applyFont="1" applyFill="1" applyBorder="1" applyAlignment="1" applyProtection="1">
      <alignment vertical="center"/>
    </xf>
    <xf numFmtId="0" fontId="54" fillId="0" borderId="0" xfId="0" applyNumberFormat="1" applyFont="1" applyFill="1" applyBorder="1" applyAlignment="1">
      <alignment vertical="center"/>
    </xf>
    <xf numFmtId="0" fontId="54" fillId="0" borderId="0" xfId="0" applyNumberFormat="1" applyFont="1" applyFill="1" applyBorder="1" applyAlignment="1" applyProtection="1">
      <alignment horizontal="left" vertical="center" wrapText="1"/>
    </xf>
    <xf numFmtId="9" fontId="54" fillId="0" borderId="0" xfId="5" applyFont="1" applyFill="1" applyBorder="1" applyAlignment="1">
      <alignment horizontal="right" vertical="top" wrapText="1"/>
    </xf>
    <xf numFmtId="0" fontId="54" fillId="0" borderId="0" xfId="0" applyNumberFormat="1" applyFont="1" applyFill="1" applyBorder="1" applyAlignment="1"/>
    <xf numFmtId="9" fontId="54" fillId="0" borderId="0" xfId="0" applyNumberFormat="1" applyFont="1" applyFill="1" applyBorder="1" applyAlignment="1" applyProtection="1"/>
    <xf numFmtId="9" fontId="54" fillId="0" borderId="0" xfId="0" applyNumberFormat="1" applyFont="1" applyFill="1" applyBorder="1" applyAlignment="1"/>
    <xf numFmtId="1" fontId="54" fillId="0" borderId="0" xfId="0" applyNumberFormat="1" applyFont="1" applyFill="1" applyBorder="1" applyAlignment="1" applyProtection="1">
      <alignment vertical="center" wrapText="1"/>
      <protection locked="0"/>
    </xf>
    <xf numFmtId="9" fontId="54" fillId="0" borderId="0" xfId="5" applyFont="1" applyFill="1" applyBorder="1" applyAlignment="1">
      <alignment horizontal="right" vertical="center"/>
    </xf>
    <xf numFmtId="0" fontId="54" fillId="0" borderId="0" xfId="0" applyNumberFormat="1" applyFont="1" applyFill="1" applyBorder="1" applyAlignment="1" applyProtection="1"/>
    <xf numFmtId="9" fontId="54" fillId="0" borderId="0" xfId="5" applyFont="1" applyFill="1" applyBorder="1" applyAlignment="1" applyProtection="1">
      <alignment horizontal="right" vertical="center" wrapText="1"/>
    </xf>
    <xf numFmtId="1" fontId="54" fillId="0" borderId="0" xfId="0" applyNumberFormat="1" applyFont="1" applyFill="1" applyBorder="1" applyAlignment="1" applyProtection="1">
      <alignment vertical="center" wrapText="1"/>
    </xf>
    <xf numFmtId="9" fontId="54" fillId="0" borderId="0" xfId="5" applyFont="1" applyFill="1" applyBorder="1" applyAlignment="1" applyProtection="1">
      <alignment horizontal="right" vertical="center"/>
    </xf>
    <xf numFmtId="9" fontId="54" fillId="0" borderId="0" xfId="0" applyNumberFormat="1" applyFont="1" applyFill="1" applyBorder="1" applyAlignment="1">
      <alignment vertical="center"/>
    </xf>
    <xf numFmtId="0" fontId="55" fillId="0" borderId="0" xfId="0" applyNumberFormat="1" applyFont="1" applyFill="1" applyBorder="1" applyAlignment="1" applyProtection="1">
      <alignment vertical="center"/>
    </xf>
    <xf numFmtId="0" fontId="54" fillId="0" borderId="0" xfId="0" applyNumberFormat="1" applyFont="1" applyFill="1" applyBorder="1" applyAlignment="1" applyProtection="1">
      <alignment vertical="center"/>
    </xf>
    <xf numFmtId="2" fontId="54" fillId="0" borderId="0" xfId="0" quotePrefix="1" applyNumberFormat="1" applyFont="1" applyFill="1" applyBorder="1" applyAlignment="1" applyProtection="1">
      <alignment vertical="center"/>
    </xf>
    <xf numFmtId="0" fontId="6" fillId="0" borderId="0" xfId="0" applyNumberFormat="1" applyFont="1" applyFill="1" applyBorder="1" applyAlignment="1" applyProtection="1"/>
    <xf numFmtId="0" fontId="6" fillId="0" borderId="0" xfId="0" applyNumberFormat="1" applyFont="1" applyFill="1" applyBorder="1" applyAlignment="1"/>
    <xf numFmtId="0" fontId="9" fillId="0" borderId="0" xfId="0" applyNumberFormat="1" applyFont="1" applyFill="1" applyBorder="1" applyAlignment="1"/>
    <xf numFmtId="0" fontId="6" fillId="0" borderId="0" xfId="0" applyNumberFormat="1" applyFont="1" applyFill="1" applyBorder="1" applyAlignment="1" applyProtection="1">
      <alignment horizontal="right" vertical="center"/>
    </xf>
    <xf numFmtId="0" fontId="55" fillId="0" borderId="0" xfId="0" applyNumberFormat="1" applyFont="1" applyFill="1" applyBorder="1" applyAlignment="1" applyProtection="1"/>
    <xf numFmtId="0" fontId="56" fillId="0" borderId="0" xfId="0" applyNumberFormat="1" applyFont="1" applyFill="1" applyBorder="1" applyAlignment="1" applyProtection="1">
      <alignment horizontal="center" vertical="center" wrapText="1"/>
    </xf>
    <xf numFmtId="0" fontId="54" fillId="0" borderId="0" xfId="0" applyNumberFormat="1" applyFont="1" applyFill="1" applyBorder="1" applyAlignment="1" applyProtection="1">
      <protection locked="0"/>
    </xf>
    <xf numFmtId="1" fontId="54" fillId="0" borderId="0" xfId="0" applyNumberFormat="1" applyFont="1" applyFill="1" applyBorder="1" applyAlignment="1" applyProtection="1">
      <alignment horizontal="left" vertical="center"/>
    </xf>
    <xf numFmtId="0" fontId="54" fillId="0" borderId="0" xfId="0" applyNumberFormat="1" applyFont="1" applyFill="1" applyBorder="1" applyAlignment="1">
      <alignment horizontal="left"/>
    </xf>
    <xf numFmtId="1" fontId="55" fillId="0" borderId="0" xfId="0" applyNumberFormat="1" applyFont="1" applyFill="1" applyBorder="1" applyAlignment="1" applyProtection="1">
      <alignment horizontal="left" vertical="center"/>
    </xf>
    <xf numFmtId="0" fontId="57" fillId="0" borderId="0" xfId="0" applyFont="1" applyFill="1" applyBorder="1" applyAlignment="1" applyProtection="1">
      <alignment horizontal="left" vertical="center"/>
    </xf>
    <xf numFmtId="0" fontId="54" fillId="0" borderId="0" xfId="0" applyNumberFormat="1" applyFont="1" applyFill="1" applyBorder="1" applyAlignment="1" applyProtection="1">
      <alignment horizontal="left" vertical="top" wrapText="1"/>
    </xf>
    <xf numFmtId="0" fontId="19" fillId="0" borderId="0" xfId="0" applyNumberFormat="1" applyFont="1" applyFill="1" applyBorder="1" applyAlignment="1"/>
    <xf numFmtId="0" fontId="20" fillId="0" borderId="0" xfId="0" applyNumberFormat="1" applyFont="1" applyFill="1" applyBorder="1" applyAlignment="1" applyProtection="1">
      <alignment horizontal="left" vertical="center"/>
    </xf>
    <xf numFmtId="0" fontId="20" fillId="0" borderId="0" xfId="0" applyNumberFormat="1" applyFont="1" applyFill="1" applyBorder="1" applyAlignment="1"/>
    <xf numFmtId="9" fontId="19" fillId="0" borderId="0" xfId="0" applyNumberFormat="1" applyFont="1" applyFill="1" applyBorder="1" applyAlignment="1" applyProtection="1">
      <alignment horizontal="right" vertical="center"/>
    </xf>
    <xf numFmtId="0" fontId="55" fillId="6" borderId="0" xfId="0" applyNumberFormat="1" applyFont="1" applyFill="1" applyBorder="1" applyAlignment="1" applyProtection="1">
      <alignment vertical="center" wrapText="1"/>
    </xf>
    <xf numFmtId="0" fontId="55" fillId="6" borderId="0" xfId="0" applyNumberFormat="1" applyFont="1" applyFill="1" applyBorder="1" applyAlignment="1">
      <alignment vertical="center" wrapText="1"/>
    </xf>
    <xf numFmtId="9" fontId="55" fillId="6" borderId="0" xfId="5" applyFont="1" applyFill="1" applyBorder="1" applyAlignment="1">
      <alignment horizontal="left" vertical="center"/>
    </xf>
    <xf numFmtId="0" fontId="54" fillId="6" borderId="0" xfId="0" applyNumberFormat="1" applyFont="1" applyFill="1" applyBorder="1" applyAlignment="1">
      <alignment horizontal="center" vertical="center" wrapText="1"/>
    </xf>
    <xf numFmtId="9" fontId="55" fillId="6" borderId="0" xfId="0" applyNumberFormat="1" applyFont="1" applyFill="1" applyBorder="1" applyAlignment="1" applyProtection="1">
      <alignment horizontal="right" vertical="center" wrapText="1"/>
    </xf>
    <xf numFmtId="9" fontId="55" fillId="6" borderId="0" xfId="5" applyFont="1" applyFill="1" applyBorder="1" applyAlignment="1" applyProtection="1">
      <alignment horizontal="right" vertical="center"/>
    </xf>
    <xf numFmtId="1" fontId="54" fillId="6" borderId="0" xfId="0" applyNumberFormat="1" applyFont="1" applyFill="1" applyBorder="1" applyAlignment="1" applyProtection="1">
      <alignment vertical="center" wrapText="1"/>
    </xf>
    <xf numFmtId="1" fontId="55" fillId="6" borderId="0" xfId="0" applyNumberFormat="1" applyFont="1" applyFill="1" applyBorder="1" applyAlignment="1" applyProtection="1">
      <alignment horizontal="center" vertical="center" wrapText="1"/>
    </xf>
    <xf numFmtId="9" fontId="55" fillId="6" borderId="0" xfId="0" applyNumberFormat="1" applyFont="1" applyFill="1" applyBorder="1" applyAlignment="1" applyProtection="1">
      <alignment horizontal="center" vertical="center"/>
    </xf>
    <xf numFmtId="0" fontId="54" fillId="0" borderId="65" xfId="0" applyNumberFormat="1" applyFont="1" applyFill="1" applyBorder="1" applyProtection="1">
      <alignment vertical="top" wrapText="1"/>
    </xf>
    <xf numFmtId="0" fontId="54" fillId="0" borderId="65" xfId="0" applyNumberFormat="1" applyFont="1" applyFill="1" applyBorder="1" applyAlignment="1" applyProtection="1">
      <alignment horizontal="left" vertical="center" wrapText="1"/>
      <protection locked="0"/>
    </xf>
    <xf numFmtId="0" fontId="54" fillId="0" borderId="65" xfId="0" applyNumberFormat="1" applyFont="1" applyFill="1" applyBorder="1" applyAlignment="1" applyProtection="1">
      <alignment horizontal="left" vertical="center" wrapText="1"/>
    </xf>
    <xf numFmtId="9" fontId="54" fillId="0" borderId="65" xfId="5" applyFont="1" applyFill="1" applyBorder="1" applyAlignment="1">
      <alignment horizontal="right" vertical="top" wrapText="1"/>
    </xf>
    <xf numFmtId="0" fontId="54" fillId="0" borderId="65" xfId="0" applyNumberFormat="1" applyFont="1" applyFill="1" applyBorder="1" applyAlignment="1"/>
    <xf numFmtId="1" fontId="54" fillId="0" borderId="65" xfId="0" applyNumberFormat="1" applyFont="1" applyFill="1" applyBorder="1">
      <alignment vertical="top" wrapText="1"/>
    </xf>
    <xf numFmtId="9" fontId="54" fillId="0" borderId="65" xfId="5" applyFont="1" applyFill="1" applyBorder="1" applyAlignment="1">
      <alignment horizontal="right" vertical="center" wrapText="1"/>
    </xf>
    <xf numFmtId="0" fontId="54" fillId="0" borderId="65" xfId="0" applyNumberFormat="1" applyFont="1" applyFill="1" applyBorder="1" applyAlignment="1">
      <alignment horizontal="right"/>
    </xf>
    <xf numFmtId="9" fontId="54" fillId="0" borderId="65" xfId="0" applyNumberFormat="1" applyFont="1" applyFill="1" applyBorder="1" applyAlignment="1" applyProtection="1"/>
    <xf numFmtId="1" fontId="56" fillId="0" borderId="65" xfId="0" applyNumberFormat="1" applyFont="1" applyFill="1" applyBorder="1" applyAlignment="1" applyProtection="1">
      <alignment vertical="top"/>
    </xf>
    <xf numFmtId="1" fontId="56" fillId="0" borderId="65" xfId="0" applyNumberFormat="1" applyFont="1" applyFill="1" applyBorder="1" applyAlignment="1" applyProtection="1">
      <alignment horizontal="right" vertical="center"/>
    </xf>
    <xf numFmtId="0" fontId="54" fillId="0" borderId="66" xfId="0" applyNumberFormat="1" applyFont="1" applyFill="1" applyBorder="1" applyAlignment="1" applyProtection="1">
      <alignment horizontal="left" vertical="center" wrapText="1"/>
      <protection locked="0"/>
    </xf>
    <xf numFmtId="0" fontId="54" fillId="0" borderId="66" xfId="0" applyNumberFormat="1" applyFont="1" applyFill="1" applyBorder="1" applyAlignment="1" applyProtection="1">
      <alignment horizontal="left" vertical="center" wrapText="1"/>
    </xf>
    <xf numFmtId="9" fontId="54" fillId="0" borderId="66" xfId="5" applyFont="1" applyFill="1" applyBorder="1" applyAlignment="1">
      <alignment horizontal="right" vertical="top" wrapText="1"/>
    </xf>
    <xf numFmtId="1" fontId="54" fillId="0" borderId="66" xfId="0" applyNumberFormat="1" applyFont="1" applyFill="1" applyBorder="1" applyAlignment="1" applyProtection="1">
      <alignment vertical="center" wrapText="1"/>
      <protection locked="0"/>
    </xf>
    <xf numFmtId="1" fontId="54" fillId="0" borderId="66" xfId="0" applyNumberFormat="1" applyFont="1" applyFill="1" applyBorder="1">
      <alignment vertical="top" wrapText="1"/>
    </xf>
    <xf numFmtId="9" fontId="54" fillId="0" borderId="66" xfId="5" applyFont="1" applyFill="1" applyBorder="1" applyAlignment="1">
      <alignment horizontal="right" vertical="center" wrapText="1"/>
    </xf>
    <xf numFmtId="9" fontId="54" fillId="0" borderId="66" xfId="5" applyFont="1" applyFill="1" applyBorder="1" applyAlignment="1">
      <alignment horizontal="right" vertical="center"/>
    </xf>
    <xf numFmtId="9" fontId="54" fillId="0" borderId="66" xfId="0" applyNumberFormat="1" applyFont="1" applyFill="1" applyBorder="1" applyAlignment="1" applyProtection="1"/>
    <xf numFmtId="0" fontId="54" fillId="0" borderId="66" xfId="0" applyNumberFormat="1" applyFont="1" applyFill="1" applyBorder="1">
      <alignment vertical="top" wrapText="1"/>
    </xf>
    <xf numFmtId="9" fontId="54" fillId="0" borderId="66" xfId="5" applyFont="1" applyFill="1" applyBorder="1" applyAlignment="1">
      <alignment horizontal="right"/>
    </xf>
    <xf numFmtId="0" fontId="54" fillId="0" borderId="66" xfId="0" applyNumberFormat="1" applyFont="1" applyFill="1" applyBorder="1" applyAlignment="1" applyProtection="1">
      <alignment wrapText="1"/>
      <protection locked="0"/>
    </xf>
    <xf numFmtId="0" fontId="54" fillId="0" borderId="66" xfId="0" applyNumberFormat="1" applyFont="1" applyFill="1" applyBorder="1" applyAlignment="1" applyProtection="1"/>
    <xf numFmtId="0" fontId="54" fillId="0" borderId="65" xfId="0" applyNumberFormat="1" applyFont="1" applyFill="1" applyBorder="1" applyAlignment="1" applyProtection="1">
      <alignment horizontal="left" vertical="top" wrapText="1"/>
    </xf>
    <xf numFmtId="1" fontId="55" fillId="6" borderId="0" xfId="0" applyNumberFormat="1" applyFont="1" applyFill="1" applyBorder="1" applyAlignment="1" applyProtection="1">
      <alignment horizontal="left" vertical="center" wrapText="1"/>
    </xf>
    <xf numFmtId="1" fontId="54" fillId="0" borderId="0" xfId="0" applyNumberFormat="1" applyFont="1" applyFill="1" applyBorder="1" applyAlignment="1" applyProtection="1">
      <alignment horizontal="left" vertical="center" wrapText="1"/>
    </xf>
    <xf numFmtId="1" fontId="55" fillId="0" borderId="0"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xf>
    <xf numFmtId="0" fontId="54" fillId="0" borderId="0" xfId="0" applyNumberFormat="1" applyFont="1" applyFill="1" applyBorder="1" applyAlignment="1" applyProtection="1">
      <alignment horizontal="left" vertical="top"/>
    </xf>
    <xf numFmtId="0" fontId="19" fillId="0" borderId="0" xfId="0" applyNumberFormat="1" applyFont="1" applyFill="1" applyBorder="1" applyAlignment="1" applyProtection="1">
      <alignment horizontal="left" vertical="top"/>
    </xf>
    <xf numFmtId="0" fontId="54" fillId="0" borderId="65" xfId="0" applyNumberFormat="1" applyFont="1" applyFill="1" applyBorder="1" applyAlignment="1" applyProtection="1">
      <alignment horizontal="justify" vertical="top" wrapText="1"/>
    </xf>
    <xf numFmtId="1" fontId="54" fillId="0" borderId="65" xfId="0" applyNumberFormat="1" applyFont="1" applyFill="1" applyBorder="1" applyProtection="1">
      <alignment vertical="top" wrapText="1"/>
      <protection locked="0"/>
    </xf>
    <xf numFmtId="0" fontId="54" fillId="0" borderId="65" xfId="0" applyNumberFormat="1" applyFont="1" applyFill="1" applyBorder="1" applyAlignment="1">
      <alignment vertical="top"/>
    </xf>
    <xf numFmtId="9" fontId="54" fillId="0" borderId="65" xfId="5" applyFont="1" applyFill="1" applyBorder="1" applyAlignment="1" applyProtection="1">
      <alignment horizontal="right" vertical="center"/>
    </xf>
    <xf numFmtId="1" fontId="54" fillId="0" borderId="66" xfId="0" applyNumberFormat="1" applyFont="1" applyFill="1" applyBorder="1" applyProtection="1">
      <alignment vertical="top" wrapText="1"/>
      <protection locked="0"/>
    </xf>
    <xf numFmtId="0" fontId="54" fillId="0" borderId="66" xfId="0" applyNumberFormat="1" applyFont="1" applyFill="1" applyBorder="1" applyAlignment="1">
      <alignment vertical="top"/>
    </xf>
    <xf numFmtId="0" fontId="54" fillId="0" borderId="66" xfId="0" applyNumberFormat="1" applyFont="1" applyFill="1" applyBorder="1" applyAlignment="1" applyProtection="1">
      <alignment horizontal="justify" vertical="top" wrapText="1"/>
    </xf>
    <xf numFmtId="1" fontId="54" fillId="4" borderId="0" xfId="0" applyNumberFormat="1" applyFont="1" applyFill="1" applyBorder="1" applyAlignment="1" applyProtection="1">
      <alignment horizontal="left" vertical="center"/>
    </xf>
    <xf numFmtId="0" fontId="54" fillId="4" borderId="0" xfId="0" applyNumberFormat="1" applyFont="1" applyFill="1" applyBorder="1" applyAlignment="1" applyProtection="1">
      <alignment horizontal="right" vertical="center"/>
    </xf>
    <xf numFmtId="1" fontId="54" fillId="4" borderId="0" xfId="0" applyNumberFormat="1" applyFont="1" applyFill="1" applyBorder="1" applyAlignment="1" applyProtection="1">
      <alignment vertical="center"/>
    </xf>
    <xf numFmtId="9" fontId="54" fillId="4" borderId="0" xfId="5" applyFont="1" applyFill="1" applyBorder="1" applyAlignment="1" applyProtection="1">
      <alignment vertical="center"/>
    </xf>
    <xf numFmtId="1" fontId="54" fillId="0" borderId="65" xfId="0" applyNumberFormat="1" applyFont="1" applyFill="1" applyBorder="1" applyAlignment="1" applyProtection="1">
      <alignment vertical="center" wrapText="1"/>
      <protection locked="0"/>
    </xf>
    <xf numFmtId="0" fontId="54" fillId="0" borderId="65" xfId="0" applyNumberFormat="1" applyFont="1" applyFill="1" applyBorder="1" applyAlignment="1" applyProtection="1">
      <alignment horizontal="right" vertical="center"/>
    </xf>
    <xf numFmtId="0" fontId="54" fillId="0" borderId="66" xfId="0" applyNumberFormat="1" applyFont="1" applyFill="1" applyBorder="1" applyAlignment="1" applyProtection="1">
      <alignment horizontal="right" vertical="center"/>
    </xf>
    <xf numFmtId="0" fontId="54" fillId="4" borderId="0" xfId="0" applyNumberFormat="1" applyFont="1" applyFill="1" applyBorder="1" applyAlignment="1" applyProtection="1">
      <alignment vertical="center"/>
    </xf>
    <xf numFmtId="9" fontId="54" fillId="4" borderId="0" xfId="5" applyFont="1" applyFill="1" applyBorder="1" applyAlignment="1" applyProtection="1">
      <alignment horizontal="right" vertical="center"/>
    </xf>
    <xf numFmtId="9" fontId="54" fillId="4" borderId="0" xfId="5" applyFont="1" applyFill="1" applyBorder="1" applyAlignment="1" applyProtection="1">
      <alignment horizontal="right"/>
    </xf>
    <xf numFmtId="1" fontId="54" fillId="4" borderId="0" xfId="0" applyNumberFormat="1" applyFont="1" applyFill="1" applyBorder="1" applyAlignment="1" applyProtection="1">
      <alignment horizontal="right" vertical="center"/>
    </xf>
    <xf numFmtId="0" fontId="54" fillId="0" borderId="65" xfId="0" applyNumberFormat="1" applyFont="1" applyFill="1" applyBorder="1" applyAlignment="1" applyProtection="1">
      <alignment horizontal="left" vertical="top" shrinkToFit="1"/>
    </xf>
    <xf numFmtId="9" fontId="54" fillId="0" borderId="65" xfId="5" applyFont="1" applyFill="1" applyBorder="1" applyAlignment="1">
      <alignment horizontal="right" vertical="center"/>
    </xf>
    <xf numFmtId="0" fontId="54" fillId="0" borderId="66" xfId="0" applyNumberFormat="1" applyFont="1" applyFill="1" applyBorder="1" applyAlignment="1"/>
    <xf numFmtId="0" fontId="57" fillId="0" borderId="65" xfId="0" applyFont="1" applyFill="1" applyBorder="1" applyAlignment="1" applyProtection="1">
      <alignment horizontal="left"/>
    </xf>
    <xf numFmtId="1" fontId="54" fillId="0" borderId="65" xfId="0" applyNumberFormat="1" applyFont="1" applyFill="1" applyBorder="1" applyAlignment="1">
      <alignment horizontal="left" vertical="top"/>
    </xf>
    <xf numFmtId="1" fontId="54" fillId="0" borderId="65" xfId="0" applyNumberFormat="1" applyFont="1" applyFill="1" applyBorder="1" applyAlignment="1">
      <alignment horizontal="right" vertical="center"/>
    </xf>
    <xf numFmtId="9" fontId="54" fillId="0" borderId="65" xfId="0" applyNumberFormat="1" applyFont="1" applyFill="1" applyBorder="1" applyAlignment="1" applyProtection="1">
      <alignment horizontal="right" vertical="center"/>
    </xf>
    <xf numFmtId="0" fontId="57" fillId="0" borderId="66" xfId="0" applyFont="1" applyFill="1" applyBorder="1" applyAlignment="1" applyProtection="1">
      <alignment horizontal="left"/>
    </xf>
    <xf numFmtId="1" fontId="54" fillId="0" borderId="66" xfId="0" applyNumberFormat="1" applyFont="1" applyFill="1" applyBorder="1" applyAlignment="1">
      <alignment horizontal="left" vertical="top"/>
    </xf>
    <xf numFmtId="1" fontId="54" fillId="0" borderId="66" xfId="0" applyNumberFormat="1" applyFont="1" applyFill="1" applyBorder="1" applyAlignment="1">
      <alignment horizontal="right" vertical="center"/>
    </xf>
    <xf numFmtId="0" fontId="57" fillId="0" borderId="65" xfId="0" applyFont="1" applyFill="1" applyBorder="1" applyAlignment="1" applyProtection="1">
      <alignment horizontal="justify"/>
    </xf>
    <xf numFmtId="1" fontId="54" fillId="0" borderId="65" xfId="0" applyNumberFormat="1" applyFont="1" applyFill="1" applyBorder="1" applyAlignment="1">
      <alignment vertical="top"/>
    </xf>
    <xf numFmtId="0" fontId="57" fillId="0" borderId="66" xfId="0" applyFont="1" applyFill="1" applyBorder="1" applyAlignment="1" applyProtection="1">
      <alignment horizontal="justify"/>
    </xf>
    <xf numFmtId="1" fontId="54" fillId="0" borderId="66" xfId="0" applyNumberFormat="1" applyFont="1" applyFill="1" applyBorder="1" applyAlignment="1">
      <alignment vertical="top"/>
    </xf>
    <xf numFmtId="0" fontId="57" fillId="0" borderId="66" xfId="0" applyFont="1" applyFill="1" applyBorder="1" applyAlignment="1" applyProtection="1">
      <alignment horizontal="justify" vertical="top" wrapText="1"/>
    </xf>
    <xf numFmtId="0" fontId="57" fillId="0" borderId="65" xfId="0" applyFont="1" applyFill="1" applyBorder="1" applyAlignment="1" applyProtection="1">
      <alignment horizontal="justify" vertical="top" wrapText="1"/>
    </xf>
    <xf numFmtId="1" fontId="55" fillId="0" borderId="65" xfId="0" applyNumberFormat="1" applyFont="1" applyFill="1" applyBorder="1" applyAlignment="1">
      <alignment vertical="top"/>
    </xf>
    <xf numFmtId="1" fontId="55" fillId="0" borderId="66" xfId="0" applyNumberFormat="1" applyFont="1" applyFill="1" applyBorder="1" applyAlignment="1">
      <alignment vertical="top"/>
    </xf>
    <xf numFmtId="0" fontId="54" fillId="0" borderId="65" xfId="0" applyNumberFormat="1" applyFont="1" applyFill="1" applyBorder="1" applyAlignment="1" applyProtection="1">
      <alignment horizontal="justify" vertical="center" wrapText="1"/>
    </xf>
    <xf numFmtId="0" fontId="54" fillId="0" borderId="66" xfId="0" applyNumberFormat="1" applyFont="1" applyFill="1" applyBorder="1" applyAlignment="1" applyProtection="1">
      <alignment horizontal="left" vertical="top" wrapText="1"/>
    </xf>
    <xf numFmtId="9" fontId="54" fillId="0" borderId="65" xfId="5" applyFont="1" applyFill="1" applyBorder="1" applyAlignment="1" applyProtection="1">
      <alignment vertical="top"/>
    </xf>
    <xf numFmtId="9" fontId="54" fillId="0" borderId="66" xfId="5" applyFont="1" applyFill="1" applyBorder="1" applyAlignment="1" applyProtection="1">
      <alignment vertical="top"/>
    </xf>
    <xf numFmtId="0" fontId="57" fillId="0" borderId="66" xfId="0" applyFont="1" applyFill="1" applyBorder="1" applyAlignment="1" applyProtection="1">
      <alignment vertical="top"/>
    </xf>
    <xf numFmtId="0" fontId="54" fillId="0" borderId="65" xfId="0" applyNumberFormat="1" applyFont="1" applyFill="1" applyBorder="1" applyAlignment="1" applyProtection="1">
      <alignment vertical="top"/>
    </xf>
    <xf numFmtId="9" fontId="54" fillId="0" borderId="65" xfId="5" applyFont="1" applyFill="1" applyBorder="1" applyAlignment="1">
      <alignment horizontal="left" vertical="top"/>
    </xf>
    <xf numFmtId="0" fontId="54" fillId="0" borderId="65" xfId="0" applyNumberFormat="1" applyFont="1" applyFill="1" applyBorder="1" applyAlignment="1">
      <alignment horizontal="left" vertical="top"/>
    </xf>
    <xf numFmtId="9" fontId="55" fillId="0" borderId="65" xfId="0" applyNumberFormat="1" applyFont="1" applyFill="1" applyBorder="1" applyAlignment="1">
      <alignment vertical="center"/>
    </xf>
    <xf numFmtId="9" fontId="54" fillId="0" borderId="65" xfId="0" applyNumberFormat="1" applyFont="1" applyFill="1" applyBorder="1" applyAlignment="1" applyProtection="1">
      <alignment vertical="center"/>
      <protection hidden="1"/>
    </xf>
    <xf numFmtId="9" fontId="54" fillId="0" borderId="65" xfId="0" applyNumberFormat="1" applyFont="1" applyFill="1" applyBorder="1" applyAlignment="1">
      <alignment horizontal="right" vertical="center"/>
    </xf>
    <xf numFmtId="0" fontId="54" fillId="0" borderId="66" xfId="0" applyNumberFormat="1" applyFont="1" applyFill="1" applyBorder="1" applyAlignment="1" applyProtection="1">
      <alignment vertical="top"/>
    </xf>
    <xf numFmtId="9" fontId="54" fillId="0" borderId="66" xfId="5" applyFont="1" applyFill="1" applyBorder="1" applyAlignment="1">
      <alignment horizontal="left" vertical="top"/>
    </xf>
    <xf numFmtId="0" fontId="54" fillId="0" borderId="66" xfId="0" applyNumberFormat="1" applyFont="1" applyFill="1" applyBorder="1" applyAlignment="1">
      <alignment horizontal="left" vertical="top"/>
    </xf>
    <xf numFmtId="9" fontId="55" fillId="0" borderId="66" xfId="0" applyNumberFormat="1" applyFont="1" applyFill="1" applyBorder="1" applyAlignment="1">
      <alignment vertical="center"/>
    </xf>
    <xf numFmtId="9" fontId="54" fillId="0" borderId="66" xfId="0" applyNumberFormat="1" applyFont="1" applyFill="1" applyBorder="1" applyAlignment="1" applyProtection="1">
      <alignment vertical="center"/>
      <protection hidden="1"/>
    </xf>
    <xf numFmtId="9" fontId="54" fillId="0" borderId="66" xfId="0" applyNumberFormat="1" applyFont="1" applyFill="1" applyBorder="1" applyAlignment="1">
      <alignment horizontal="right" vertical="center"/>
    </xf>
    <xf numFmtId="0" fontId="19" fillId="0" borderId="65" xfId="0" applyNumberFormat="1" applyFont="1" applyFill="1" applyBorder="1" applyAlignment="1" applyProtection="1">
      <alignment horizontal="left" vertical="top"/>
    </xf>
    <xf numFmtId="0" fontId="19" fillId="0" borderId="65" xfId="0" applyNumberFormat="1" applyFont="1" applyFill="1" applyBorder="1" applyAlignment="1" applyProtection="1">
      <alignment vertical="top"/>
    </xf>
    <xf numFmtId="0" fontId="19" fillId="0" borderId="65" xfId="0" applyNumberFormat="1" applyFont="1" applyFill="1" applyBorder="1" applyAlignment="1">
      <alignment vertical="top"/>
    </xf>
    <xf numFmtId="9" fontId="19" fillId="0" borderId="65" xfId="5" applyFont="1" applyFill="1" applyBorder="1" applyAlignment="1">
      <alignment horizontal="left" vertical="top"/>
    </xf>
    <xf numFmtId="0" fontId="19" fillId="0" borderId="65" xfId="0" applyNumberFormat="1" applyFont="1" applyFill="1" applyBorder="1" applyAlignment="1">
      <alignment horizontal="left" vertical="top"/>
    </xf>
    <xf numFmtId="9" fontId="21" fillId="0" borderId="65" xfId="0" applyNumberFormat="1" applyFont="1" applyFill="1" applyBorder="1" applyAlignment="1">
      <alignment vertical="center"/>
    </xf>
    <xf numFmtId="9" fontId="19" fillId="0" borderId="65" xfId="0" applyNumberFormat="1" applyFont="1" applyFill="1" applyBorder="1" applyAlignment="1" applyProtection="1">
      <alignment vertical="center"/>
      <protection hidden="1"/>
    </xf>
    <xf numFmtId="9" fontId="19" fillId="0" borderId="65" xfId="0" applyNumberFormat="1" applyFont="1" applyFill="1" applyBorder="1" applyAlignment="1">
      <alignment horizontal="right" vertical="center"/>
    </xf>
    <xf numFmtId="0" fontId="56" fillId="7" borderId="0" xfId="0" applyNumberFormat="1" applyFont="1" applyFill="1" applyBorder="1" applyAlignment="1">
      <alignment horizontal="center" vertical="center" wrapText="1"/>
    </xf>
    <xf numFmtId="0" fontId="56" fillId="8" borderId="0" xfId="0" applyNumberFormat="1" applyFont="1" applyFill="1" applyBorder="1" applyAlignment="1">
      <alignment horizontal="center" vertical="center" wrapText="1"/>
    </xf>
    <xf numFmtId="9" fontId="54" fillId="3" borderId="0" xfId="5" applyFont="1" applyFill="1" applyBorder="1" applyAlignment="1" applyProtection="1">
      <alignment horizontal="right" vertical="center" wrapText="1"/>
    </xf>
    <xf numFmtId="1" fontId="55" fillId="3" borderId="0" xfId="0" applyNumberFormat="1" applyFont="1" applyFill="1" applyBorder="1" applyAlignment="1">
      <alignment horizontal="right" vertical="center" wrapText="1"/>
    </xf>
    <xf numFmtId="0" fontId="55" fillId="6" borderId="0" xfId="0" applyNumberFormat="1" applyFont="1" applyFill="1" applyBorder="1" applyAlignment="1">
      <alignment vertical="center"/>
    </xf>
    <xf numFmtId="0" fontId="54" fillId="3" borderId="0" xfId="0" applyNumberFormat="1" applyFont="1" applyFill="1" applyBorder="1" applyAlignment="1" applyProtection="1">
      <protection locked="0"/>
    </xf>
    <xf numFmtId="1" fontId="55" fillId="3" borderId="0" xfId="0" applyNumberFormat="1" applyFont="1" applyFill="1" applyBorder="1" applyProtection="1">
      <alignment vertical="top" wrapText="1"/>
    </xf>
    <xf numFmtId="1" fontId="54" fillId="3" borderId="0" xfId="0" applyNumberFormat="1" applyFont="1" applyFill="1" applyBorder="1" applyProtection="1">
      <alignment vertical="top" wrapText="1"/>
    </xf>
    <xf numFmtId="0" fontId="54" fillId="3" borderId="0" xfId="0" applyNumberFormat="1" applyFont="1" applyFill="1" applyBorder="1" applyAlignment="1" applyProtection="1"/>
    <xf numFmtId="0" fontId="56" fillId="0" borderId="0" xfId="0" applyNumberFormat="1" applyFont="1" applyFill="1" applyBorder="1" applyAlignment="1">
      <alignment vertical="top"/>
    </xf>
    <xf numFmtId="9" fontId="54" fillId="3" borderId="0" xfId="0" applyNumberFormat="1" applyFont="1" applyFill="1" applyBorder="1" applyAlignment="1" applyProtection="1">
      <alignment horizontal="right" vertical="center"/>
    </xf>
    <xf numFmtId="1" fontId="58" fillId="0" borderId="0" xfId="0" applyNumberFormat="1" applyFont="1" applyFill="1" applyBorder="1" applyAlignment="1" applyProtection="1">
      <alignment horizontal="center" vertical="top"/>
    </xf>
    <xf numFmtId="0" fontId="55" fillId="0" borderId="0" xfId="0" applyNumberFormat="1" applyFont="1" applyFill="1" applyBorder="1" applyAlignment="1"/>
    <xf numFmtId="0" fontId="55" fillId="0" borderId="0" xfId="0" applyNumberFormat="1" applyFont="1" applyFill="1" applyBorder="1" applyAlignment="1">
      <alignment vertical="center"/>
    </xf>
    <xf numFmtId="0" fontId="54" fillId="0" borderId="0" xfId="0" quotePrefix="1" applyNumberFormat="1" applyFont="1" applyFill="1" applyBorder="1" applyAlignment="1" applyProtection="1"/>
    <xf numFmtId="1" fontId="56" fillId="3" borderId="0" xfId="0" applyNumberFormat="1" applyFont="1" applyFill="1" applyBorder="1" applyAlignment="1" applyProtection="1">
      <alignment horizontal="center" vertical="center" wrapText="1"/>
    </xf>
    <xf numFmtId="1" fontId="55" fillId="6" borderId="0" xfId="0" applyNumberFormat="1" applyFont="1" applyFill="1" applyBorder="1" applyAlignment="1" applyProtection="1">
      <alignment vertical="center"/>
    </xf>
    <xf numFmtId="0" fontId="55" fillId="3" borderId="0" xfId="0" applyNumberFormat="1" applyFont="1" applyFill="1" applyBorder="1" applyAlignment="1" applyProtection="1">
      <alignment vertical="center" wrapText="1"/>
    </xf>
    <xf numFmtId="0" fontId="54" fillId="3" borderId="0" xfId="0" applyNumberFormat="1" applyFont="1" applyFill="1" applyBorder="1" applyAlignment="1" applyProtection="1">
      <alignment vertical="center" wrapText="1"/>
    </xf>
    <xf numFmtId="0" fontId="54" fillId="3" borderId="0" xfId="0" applyNumberFormat="1" applyFont="1" applyFill="1" applyBorder="1" applyAlignment="1" applyProtection="1">
      <alignment horizontal="center" vertical="center" wrapText="1"/>
    </xf>
    <xf numFmtId="0" fontId="57" fillId="3" borderId="0" xfId="0" applyFont="1" applyFill="1" applyBorder="1" applyAlignment="1" applyProtection="1">
      <alignment horizontal="left" vertical="center"/>
    </xf>
    <xf numFmtId="1" fontId="54" fillId="3" borderId="0" xfId="0" applyNumberFormat="1" applyFont="1" applyFill="1" applyBorder="1" applyAlignment="1" applyProtection="1">
      <alignment horizontal="left" vertical="center" wrapText="1"/>
    </xf>
    <xf numFmtId="0" fontId="54" fillId="3" borderId="67" xfId="0" applyNumberFormat="1" applyFont="1" applyFill="1" applyBorder="1" applyAlignment="1"/>
    <xf numFmtId="0" fontId="54" fillId="0" borderId="67" xfId="0" applyNumberFormat="1" applyFont="1" applyFill="1" applyBorder="1" applyAlignment="1"/>
    <xf numFmtId="1" fontId="54" fillId="7" borderId="68" xfId="0" applyNumberFormat="1" applyFont="1" applyFill="1" applyBorder="1" applyAlignment="1" applyProtection="1">
      <alignment vertical="center" wrapText="1"/>
      <protection locked="0"/>
    </xf>
    <xf numFmtId="1" fontId="54" fillId="8" borderId="68" xfId="0" applyNumberFormat="1" applyFont="1" applyFill="1" applyBorder="1" applyAlignment="1" applyProtection="1">
      <alignment vertical="center" wrapText="1"/>
      <protection locked="0"/>
    </xf>
    <xf numFmtId="0" fontId="54" fillId="3" borderId="68" xfId="0" applyNumberFormat="1" applyFont="1" applyFill="1" applyBorder="1" applyAlignment="1" applyProtection="1">
      <alignment horizontal="left" vertical="center" wrapText="1"/>
    </xf>
    <xf numFmtId="0" fontId="54" fillId="3" borderId="67" xfId="0" applyNumberFormat="1" applyFont="1" applyFill="1" applyBorder="1" applyAlignment="1" applyProtection="1">
      <alignment horizontal="left" vertical="center" wrapText="1"/>
    </xf>
    <xf numFmtId="9" fontId="54" fillId="0" borderId="67" xfId="0" applyNumberFormat="1" applyFont="1" applyFill="1" applyBorder="1" applyAlignment="1"/>
    <xf numFmtId="9" fontId="54" fillId="3" borderId="67" xfId="5" applyFont="1" applyFill="1" applyBorder="1" applyAlignment="1" applyProtection="1">
      <alignment horizontal="right" vertical="center" wrapText="1"/>
    </xf>
    <xf numFmtId="1" fontId="54" fillId="7" borderId="67" xfId="0" applyNumberFormat="1" applyFont="1" applyFill="1" applyBorder="1" applyAlignment="1" applyProtection="1">
      <alignment vertical="center" wrapText="1"/>
    </xf>
    <xf numFmtId="1" fontId="54" fillId="8" borderId="67" xfId="0" applyNumberFormat="1" applyFont="1" applyFill="1" applyBorder="1" applyAlignment="1" applyProtection="1">
      <alignment vertical="center" wrapText="1"/>
    </xf>
    <xf numFmtId="9" fontId="54" fillId="0" borderId="67" xfId="5" applyFont="1" applyFill="1" applyBorder="1" applyAlignment="1" applyProtection="1">
      <alignment horizontal="right" vertical="center"/>
    </xf>
    <xf numFmtId="1" fontId="54" fillId="0" borderId="67" xfId="0" applyNumberFormat="1" applyFont="1" applyFill="1" applyBorder="1" applyProtection="1">
      <alignment vertical="top" wrapText="1"/>
      <protection locked="0"/>
    </xf>
    <xf numFmtId="1" fontId="54" fillId="0" borderId="67" xfId="0" applyNumberFormat="1" applyFont="1" applyFill="1" applyBorder="1">
      <alignment vertical="top" wrapText="1"/>
    </xf>
    <xf numFmtId="1" fontId="54" fillId="0" borderId="68" xfId="0" applyNumberFormat="1" applyFont="1" applyFill="1" applyBorder="1" applyProtection="1">
      <alignment vertical="top" wrapText="1"/>
      <protection locked="0"/>
    </xf>
    <xf numFmtId="1" fontId="54" fillId="0" borderId="68" xfId="0" applyNumberFormat="1" applyFont="1" applyFill="1" applyBorder="1">
      <alignment vertical="top" wrapText="1"/>
    </xf>
    <xf numFmtId="9" fontId="54" fillId="0" borderId="68" xfId="5" applyFont="1" applyFill="1" applyBorder="1" applyAlignment="1" applyProtection="1">
      <alignment horizontal="right" vertical="center"/>
    </xf>
    <xf numFmtId="9" fontId="54" fillId="3" borderId="0" xfId="5" applyFont="1" applyFill="1" applyBorder="1" applyAlignment="1" applyProtection="1">
      <alignment vertical="center"/>
    </xf>
    <xf numFmtId="0" fontId="55" fillId="6" borderId="68" xfId="0" applyNumberFormat="1" applyFont="1" applyFill="1" applyBorder="1" applyAlignment="1" applyProtection="1">
      <alignment vertical="center"/>
    </xf>
    <xf numFmtId="1" fontId="54" fillId="7" borderId="68" xfId="0" applyNumberFormat="1" applyFont="1" applyFill="1" applyBorder="1" applyAlignment="1" applyProtection="1">
      <alignment vertical="center"/>
    </xf>
    <xf numFmtId="1" fontId="54" fillId="8" borderId="68" xfId="0" applyNumberFormat="1" applyFont="1" applyFill="1" applyBorder="1" applyAlignment="1" applyProtection="1">
      <alignment vertical="center"/>
    </xf>
    <xf numFmtId="0" fontId="54" fillId="3" borderId="0" xfId="0" applyNumberFormat="1" applyFont="1" applyFill="1" applyBorder="1" applyAlignment="1" applyProtection="1">
      <alignment vertical="center"/>
    </xf>
    <xf numFmtId="9" fontId="54" fillId="3" borderId="0" xfId="5" applyFont="1" applyFill="1" applyBorder="1" applyAlignment="1" applyProtection="1">
      <alignment horizontal="right"/>
    </xf>
    <xf numFmtId="9" fontId="54" fillId="6" borderId="0" xfId="5" applyFont="1" applyFill="1" applyBorder="1" applyAlignment="1" applyProtection="1">
      <alignment horizontal="left" vertical="center"/>
    </xf>
    <xf numFmtId="9" fontId="54" fillId="3" borderId="67" xfId="5" applyFont="1" applyFill="1" applyBorder="1" applyAlignment="1" applyProtection="1">
      <alignment horizontal="right" vertical="top" wrapText="1"/>
    </xf>
    <xf numFmtId="1" fontId="54" fillId="0" borderId="67" xfId="0" applyNumberFormat="1" applyFont="1" applyFill="1" applyBorder="1" applyAlignment="1" applyProtection="1">
      <alignment horizontal="left" vertical="center" wrapText="1"/>
    </xf>
    <xf numFmtId="0" fontId="55" fillId="6" borderId="0" xfId="0" applyNumberFormat="1" applyFont="1" applyFill="1" applyBorder="1" applyAlignment="1" applyProtection="1">
      <alignment horizontal="left" vertical="center" wrapText="1"/>
    </xf>
    <xf numFmtId="0" fontId="54" fillId="0" borderId="67" xfId="0" applyNumberFormat="1" applyFont="1" applyFill="1" applyBorder="1" applyAlignment="1" applyProtection="1">
      <alignment horizontal="justify" vertical="top" wrapText="1"/>
    </xf>
    <xf numFmtId="1" fontId="54" fillId="0" borderId="67" xfId="0" applyNumberFormat="1" applyFont="1" applyFill="1" applyBorder="1" applyProtection="1">
      <alignment vertical="top" wrapText="1"/>
    </xf>
    <xf numFmtId="0" fontId="54" fillId="0" borderId="68" xfId="0" applyNumberFormat="1" applyFont="1" applyFill="1" applyBorder="1" applyAlignment="1" applyProtection="1">
      <alignment horizontal="justify" vertical="top" wrapText="1"/>
    </xf>
    <xf numFmtId="1" fontId="54" fillId="0" borderId="68" xfId="0" applyNumberFormat="1" applyFont="1" applyFill="1" applyBorder="1" applyProtection="1">
      <alignment vertical="top" wrapText="1"/>
    </xf>
    <xf numFmtId="1" fontId="54" fillId="0" borderId="68" xfId="0" applyNumberFormat="1" applyFont="1" applyFill="1" applyBorder="1" applyAlignment="1" applyProtection="1">
      <alignment horizontal="justify" vertical="top" wrapText="1"/>
    </xf>
    <xf numFmtId="0" fontId="55" fillId="6" borderId="0" xfId="0" applyNumberFormat="1" applyFont="1" applyFill="1" applyBorder="1" applyAlignment="1" applyProtection="1">
      <alignment horizontal="left" vertical="center"/>
    </xf>
    <xf numFmtId="0" fontId="54" fillId="3" borderId="67" xfId="0" applyNumberFormat="1" applyFont="1" applyFill="1" applyBorder="1" applyAlignment="1" applyProtection="1">
      <alignment vertical="top"/>
    </xf>
    <xf numFmtId="9" fontId="54" fillId="0" borderId="67" xfId="5" applyFont="1" applyFill="1" applyBorder="1" applyAlignment="1" applyProtection="1">
      <alignment horizontal="left" vertical="top"/>
    </xf>
    <xf numFmtId="0" fontId="54" fillId="3" borderId="68" xfId="0" applyNumberFormat="1" applyFont="1" applyFill="1" applyBorder="1" applyAlignment="1" applyProtection="1">
      <alignment vertical="top"/>
    </xf>
    <xf numFmtId="9" fontId="54" fillId="0" borderId="68" xfId="5" applyFont="1" applyFill="1" applyBorder="1" applyAlignment="1" applyProtection="1">
      <alignment horizontal="left" vertical="top"/>
    </xf>
    <xf numFmtId="0" fontId="19" fillId="3" borderId="68" xfId="0" applyNumberFormat="1" applyFont="1" applyFill="1" applyBorder="1" applyAlignment="1" applyProtection="1">
      <alignment vertical="top"/>
    </xf>
    <xf numFmtId="9" fontId="19" fillId="0" borderId="68" xfId="5" applyFont="1" applyFill="1" applyBorder="1" applyAlignment="1" applyProtection="1">
      <alignment horizontal="left" vertical="top"/>
    </xf>
    <xf numFmtId="1" fontId="19" fillId="6" borderId="0" xfId="0" applyNumberFormat="1" applyFont="1" applyFill="1" applyBorder="1" applyAlignment="1" applyProtection="1">
      <alignment horizontal="left" vertical="center"/>
    </xf>
    <xf numFmtId="9" fontId="55" fillId="6" borderId="0" xfId="0" applyNumberFormat="1" applyFont="1" applyFill="1" applyBorder="1" applyAlignment="1" applyProtection="1">
      <alignment horizontal="center" vertical="center" wrapText="1"/>
    </xf>
    <xf numFmtId="0" fontId="56" fillId="3" borderId="0" xfId="0" applyNumberFormat="1" applyFont="1" applyFill="1" applyBorder="1" applyAlignment="1" applyProtection="1">
      <alignment horizontal="center" vertical="center" wrapText="1"/>
    </xf>
    <xf numFmtId="0" fontId="54" fillId="0" borderId="67" xfId="0" applyNumberFormat="1" applyFont="1" applyFill="1" applyBorder="1" applyAlignment="1" applyProtection="1">
      <alignment horizontal="right"/>
    </xf>
    <xf numFmtId="0" fontId="54" fillId="0" borderId="67" xfId="0" applyNumberFormat="1" applyFont="1" applyFill="1" applyBorder="1" applyAlignment="1" applyProtection="1"/>
    <xf numFmtId="9" fontId="54" fillId="3" borderId="68" xfId="5" applyFont="1" applyFill="1" applyBorder="1" applyAlignment="1" applyProtection="1">
      <alignment horizontal="right" vertical="center" wrapText="1"/>
    </xf>
    <xf numFmtId="9" fontId="54" fillId="0" borderId="68" xfId="0" applyNumberFormat="1" applyFont="1" applyFill="1" applyBorder="1" applyAlignment="1" applyProtection="1">
      <alignment horizontal="right" vertical="center"/>
    </xf>
    <xf numFmtId="9" fontId="54" fillId="0" borderId="68" xfId="5" applyFont="1" applyFill="1" applyBorder="1" applyAlignment="1" applyProtection="1">
      <alignment horizontal="right"/>
    </xf>
    <xf numFmtId="9" fontId="54" fillId="0" borderId="67" xfId="0" applyNumberFormat="1" applyFont="1" applyFill="1" applyBorder="1" applyAlignment="1" applyProtection="1">
      <alignment horizontal="right" vertical="center"/>
    </xf>
    <xf numFmtId="0" fontId="55" fillId="3" borderId="0" xfId="0" applyNumberFormat="1" applyFont="1" applyFill="1" applyBorder="1" applyAlignment="1" applyProtection="1">
      <alignment vertical="center"/>
    </xf>
    <xf numFmtId="0" fontId="54" fillId="0" borderId="67" xfId="0" applyNumberFormat="1" applyFont="1" applyFill="1" applyBorder="1" applyAlignment="1" applyProtection="1">
      <alignment vertical="top"/>
    </xf>
    <xf numFmtId="0" fontId="54" fillId="0" borderId="68" xfId="0" applyNumberFormat="1" applyFont="1" applyFill="1" applyBorder="1" applyAlignment="1" applyProtection="1">
      <alignment vertical="top"/>
    </xf>
    <xf numFmtId="1" fontId="54" fillId="3" borderId="0" xfId="0" applyNumberFormat="1" applyFont="1" applyFill="1" applyBorder="1" applyAlignment="1" applyProtection="1">
      <alignment vertical="center"/>
    </xf>
    <xf numFmtId="9" fontId="56" fillId="3" borderId="0" xfId="5" applyFont="1" applyFill="1" applyBorder="1" applyAlignment="1" applyProtection="1">
      <alignment vertical="center" wrapText="1"/>
    </xf>
    <xf numFmtId="1" fontId="55" fillId="6" borderId="0" xfId="0" applyNumberFormat="1" applyFont="1" applyFill="1" applyBorder="1" applyAlignment="1" applyProtection="1">
      <alignment vertical="top"/>
    </xf>
    <xf numFmtId="9" fontId="55" fillId="6" borderId="0" xfId="0" applyNumberFormat="1" applyFont="1" applyFill="1" applyBorder="1" applyAlignment="1" applyProtection="1">
      <alignment horizontal="right" vertical="center"/>
    </xf>
    <xf numFmtId="0" fontId="55" fillId="6" borderId="0" xfId="0" applyNumberFormat="1" applyFont="1" applyFill="1" applyBorder="1" applyAlignment="1" applyProtection="1">
      <alignment vertical="top"/>
    </xf>
    <xf numFmtId="9" fontId="55" fillId="6" borderId="0" xfId="5" applyFont="1" applyFill="1" applyBorder="1" applyAlignment="1" applyProtection="1">
      <alignment vertical="top"/>
    </xf>
    <xf numFmtId="9" fontId="55" fillId="3" borderId="67" xfId="0" applyNumberFormat="1" applyFont="1" applyFill="1" applyBorder="1" applyAlignment="1" applyProtection="1">
      <alignment vertical="center"/>
    </xf>
    <xf numFmtId="9" fontId="55" fillId="0" borderId="67" xfId="0" applyNumberFormat="1" applyFont="1" applyFill="1" applyBorder="1" applyAlignment="1" applyProtection="1">
      <alignment vertical="center"/>
    </xf>
    <xf numFmtId="9" fontId="55" fillId="3" borderId="68" xfId="0" applyNumberFormat="1" applyFont="1" applyFill="1" applyBorder="1" applyAlignment="1" applyProtection="1">
      <alignment vertical="center"/>
    </xf>
    <xf numFmtId="9" fontId="55" fillId="0" borderId="68" xfId="0" applyNumberFormat="1" applyFont="1" applyFill="1" applyBorder="1" applyAlignment="1" applyProtection="1">
      <alignment vertical="center"/>
    </xf>
    <xf numFmtId="9" fontId="21" fillId="3" borderId="68" xfId="0" applyNumberFormat="1" applyFont="1" applyFill="1" applyBorder="1" applyAlignment="1" applyProtection="1">
      <alignment vertical="center"/>
    </xf>
    <xf numFmtId="9" fontId="21" fillId="0" borderId="68" xfId="0" applyNumberFormat="1" applyFont="1" applyFill="1" applyBorder="1" applyAlignment="1" applyProtection="1">
      <alignment vertical="center"/>
    </xf>
    <xf numFmtId="9" fontId="19" fillId="0" borderId="68" xfId="0" applyNumberFormat="1" applyFont="1" applyFill="1" applyBorder="1" applyAlignment="1" applyProtection="1">
      <alignment horizontal="right" vertical="center"/>
    </xf>
    <xf numFmtId="9" fontId="19" fillId="3" borderId="0" xfId="5" applyFont="1" applyFill="1" applyBorder="1" applyAlignment="1" applyProtection="1">
      <alignment horizontal="right" vertical="center"/>
    </xf>
    <xf numFmtId="0" fontId="54" fillId="0" borderId="67" xfId="0" applyNumberFormat="1" applyFont="1" applyFill="1" applyBorder="1" applyAlignment="1" applyProtection="1">
      <alignment horizontal="left" vertical="top"/>
    </xf>
    <xf numFmtId="9" fontId="60" fillId="0" borderId="67" xfId="0" applyNumberFormat="1" applyFont="1" applyFill="1" applyBorder="1" applyAlignment="1" applyProtection="1">
      <alignment vertical="center"/>
    </xf>
    <xf numFmtId="0" fontId="54" fillId="0" borderId="68" xfId="0" applyNumberFormat="1" applyFont="1" applyFill="1" applyBorder="1" applyAlignment="1" applyProtection="1">
      <alignment horizontal="left" vertical="top"/>
    </xf>
    <xf numFmtId="9" fontId="60" fillId="0" borderId="68" xfId="0" applyNumberFormat="1" applyFont="1" applyFill="1" applyBorder="1" applyAlignment="1" applyProtection="1">
      <alignment vertical="center"/>
    </xf>
    <xf numFmtId="0" fontId="19" fillId="0" borderId="68" xfId="0" applyNumberFormat="1" applyFont="1" applyFill="1" applyBorder="1" applyAlignment="1" applyProtection="1">
      <alignment horizontal="left" vertical="top"/>
    </xf>
    <xf numFmtId="9" fontId="61" fillId="0" borderId="68" xfId="0" applyNumberFormat="1" applyFont="1" applyFill="1" applyBorder="1" applyAlignment="1" applyProtection="1">
      <alignment vertical="center"/>
    </xf>
    <xf numFmtId="0" fontId="19" fillId="0" borderId="0" xfId="0" applyNumberFormat="1" applyFont="1" applyFill="1" applyBorder="1" applyAlignment="1" applyProtection="1"/>
    <xf numFmtId="0" fontId="19" fillId="0" borderId="0" xfId="0" applyNumberFormat="1" applyFont="1" applyFill="1" applyBorder="1" applyAlignment="1" applyProtection="1">
      <alignment vertical="center"/>
    </xf>
    <xf numFmtId="0" fontId="19" fillId="0" borderId="0" xfId="0" quotePrefix="1" applyNumberFormat="1" applyFont="1" applyFill="1" applyBorder="1" applyAlignment="1" applyProtection="1"/>
    <xf numFmtId="0" fontId="54" fillId="0" borderId="65" xfId="0" applyNumberFormat="1" applyFont="1" applyFill="1" applyBorder="1" applyAlignment="1" applyProtection="1">
      <alignment horizontal="right" vertical="center" wrapText="1"/>
    </xf>
    <xf numFmtId="0" fontId="54" fillId="0" borderId="65" xfId="0" applyNumberFormat="1" applyFont="1" applyFill="1" applyBorder="1" applyAlignment="1">
      <alignment horizontal="right" vertical="center" wrapText="1"/>
    </xf>
    <xf numFmtId="9" fontId="54" fillId="0" borderId="65" xfId="5" applyFont="1" applyFill="1" applyBorder="1" applyAlignment="1" applyProtection="1">
      <alignment horizontal="right" vertical="center" wrapText="1"/>
    </xf>
    <xf numFmtId="0" fontId="54" fillId="0" borderId="0" xfId="0" applyNumberFormat="1" applyFont="1" applyFill="1" applyBorder="1" applyAlignment="1">
      <alignment horizontal="right" vertical="center" wrapText="1"/>
    </xf>
    <xf numFmtId="0" fontId="54" fillId="0" borderId="66" xfId="0" applyNumberFormat="1" applyFont="1" applyFill="1" applyBorder="1" applyAlignment="1" applyProtection="1">
      <alignment horizontal="right" vertical="center" wrapText="1"/>
    </xf>
    <xf numFmtId="0" fontId="54" fillId="0" borderId="66" xfId="0" applyNumberFormat="1" applyFont="1" applyFill="1" applyBorder="1" applyAlignment="1">
      <alignment horizontal="right" vertical="center" wrapText="1"/>
    </xf>
    <xf numFmtId="9" fontId="54" fillId="0" borderId="66" xfId="5" applyFont="1" applyFill="1" applyBorder="1" applyAlignment="1" applyProtection="1">
      <alignment horizontal="right" vertical="center" wrapText="1"/>
    </xf>
    <xf numFmtId="0" fontId="54" fillId="0" borderId="0" xfId="0" applyNumberFormat="1" applyFont="1" applyFill="1" applyBorder="1" applyAlignment="1">
      <alignment horizontal="left" vertical="center" wrapText="1"/>
    </xf>
    <xf numFmtId="0" fontId="54" fillId="0" borderId="0" xfId="0" applyNumberFormat="1" applyFont="1" applyFill="1" applyBorder="1" applyAlignment="1" applyProtection="1">
      <alignment wrapText="1"/>
      <protection locked="0"/>
    </xf>
    <xf numFmtId="0" fontId="5" fillId="0" borderId="3" xfId="0" applyNumberFormat="1" applyFont="1" applyFill="1" applyBorder="1" applyAlignment="1" applyProtection="1">
      <alignment horizontal="center" vertical="center"/>
      <protection locked="0"/>
    </xf>
    <xf numFmtId="0" fontId="5" fillId="3" borderId="5" xfId="0" applyNumberFormat="1" applyFont="1" applyFill="1" applyBorder="1" applyAlignment="1">
      <alignment horizontal="left" vertical="top" wrapText="1"/>
    </xf>
    <xf numFmtId="0" fontId="12" fillId="3" borderId="0" xfId="0" applyFont="1" applyFill="1" applyBorder="1" applyAlignment="1">
      <alignment vertical="center"/>
    </xf>
    <xf numFmtId="0" fontId="5" fillId="0" borderId="0" xfId="0" applyNumberFormat="1" applyFont="1" applyFill="1" applyBorder="1" applyAlignment="1">
      <alignment horizontal="center" vertical="center"/>
    </xf>
    <xf numFmtId="9" fontId="5" fillId="4" borderId="33" xfId="0" applyNumberFormat="1" applyFont="1" applyFill="1" applyBorder="1" applyAlignment="1">
      <alignment horizontal="center" vertical="center"/>
    </xf>
    <xf numFmtId="0" fontId="12" fillId="3" borderId="34" xfId="0" applyFont="1" applyFill="1" applyBorder="1" applyAlignment="1">
      <alignment vertical="top"/>
    </xf>
    <xf numFmtId="0" fontId="5" fillId="0" borderId="34" xfId="0" applyNumberFormat="1" applyFont="1" applyFill="1" applyBorder="1" applyAlignment="1">
      <alignment vertical="top"/>
    </xf>
    <xf numFmtId="0" fontId="5" fillId="0" borderId="34" xfId="0" applyFont="1" applyFill="1" applyBorder="1" applyAlignment="1">
      <alignment vertical="center"/>
    </xf>
    <xf numFmtId="0" fontId="5" fillId="3" borderId="34" xfId="0" applyNumberFormat="1" applyFont="1" applyFill="1" applyBorder="1" applyAlignment="1">
      <alignment vertical="center"/>
    </xf>
    <xf numFmtId="0" fontId="12" fillId="3" borderId="24" xfId="0" applyFont="1" applyFill="1" applyBorder="1" applyAlignment="1">
      <alignment vertical="center"/>
    </xf>
    <xf numFmtId="1" fontId="5" fillId="3" borderId="24" xfId="0" applyNumberFormat="1" applyFont="1" applyFill="1" applyBorder="1" applyAlignment="1">
      <alignment vertical="center"/>
    </xf>
    <xf numFmtId="0" fontId="5" fillId="0" borderId="24" xfId="0" applyNumberFormat="1" applyFont="1" applyFill="1" applyBorder="1" applyAlignment="1">
      <alignment vertical="center"/>
    </xf>
    <xf numFmtId="0" fontId="5" fillId="3" borderId="24" xfId="0" applyNumberFormat="1" applyFont="1" applyFill="1" applyBorder="1" applyAlignment="1">
      <alignment vertical="top"/>
    </xf>
    <xf numFmtId="0" fontId="5" fillId="0" borderId="24" xfId="0" applyNumberFormat="1" applyFont="1" applyFill="1" applyBorder="1" applyAlignment="1">
      <alignment vertical="top"/>
    </xf>
    <xf numFmtId="1" fontId="5" fillId="3" borderId="24" xfId="0" applyNumberFormat="1" applyFont="1" applyFill="1" applyBorder="1" applyAlignment="1">
      <alignment vertical="top"/>
    </xf>
    <xf numFmtId="0" fontId="5" fillId="0" borderId="24" xfId="0" applyFont="1" applyFill="1" applyBorder="1" applyAlignment="1">
      <alignment vertical="center"/>
    </xf>
    <xf numFmtId="0" fontId="5" fillId="0" borderId="35" xfId="0" applyNumberFormat="1" applyFont="1" applyFill="1" applyBorder="1" applyAlignment="1">
      <alignment vertical="top"/>
    </xf>
    <xf numFmtId="0" fontId="5" fillId="0" borderId="35" xfId="0" applyNumberFormat="1" applyFont="1" applyFill="1" applyBorder="1" applyAlignment="1">
      <alignment vertical="center"/>
    </xf>
    <xf numFmtId="0" fontId="5" fillId="0" borderId="35" xfId="0" applyNumberFormat="1" applyFont="1" applyFill="1" applyBorder="1" applyAlignment="1">
      <alignment horizontal="center" vertical="center"/>
    </xf>
    <xf numFmtId="0" fontId="5" fillId="3" borderId="35" xfId="0" applyFont="1" applyFill="1" applyBorder="1" applyAlignment="1">
      <alignment vertical="top"/>
    </xf>
    <xf numFmtId="0" fontId="5" fillId="3" borderId="36" xfId="0" applyFont="1" applyFill="1" applyBorder="1" applyAlignment="1">
      <alignment vertical="top"/>
    </xf>
    <xf numFmtId="0" fontId="12" fillId="3" borderId="0" xfId="0" applyFont="1" applyFill="1" applyBorder="1" applyAlignment="1">
      <alignment vertical="top"/>
    </xf>
    <xf numFmtId="0" fontId="5" fillId="3" borderId="3" xfId="0" applyNumberFormat="1" applyFont="1" applyFill="1" applyBorder="1" applyAlignment="1" applyProtection="1">
      <alignment horizontal="center" vertical="center"/>
      <protection locked="0"/>
    </xf>
    <xf numFmtId="9" fontId="21" fillId="3" borderId="0" xfId="0" applyNumberFormat="1" applyFont="1" applyFill="1" applyBorder="1" applyAlignment="1" applyProtection="1">
      <alignment vertical="center"/>
    </xf>
    <xf numFmtId="0" fontId="30" fillId="6" borderId="0" xfId="3" applyFont="1" applyFill="1" applyBorder="1" applyAlignment="1">
      <alignment vertical="center" wrapText="1"/>
    </xf>
    <xf numFmtId="0" fontId="62" fillId="4" borderId="0" xfId="3" applyFont="1" applyFill="1" applyBorder="1" applyAlignment="1">
      <alignment horizontal="left" vertical="center" wrapText="1"/>
    </xf>
    <xf numFmtId="0" fontId="62" fillId="0" borderId="0" xfId="3" applyFont="1" applyBorder="1" applyAlignment="1">
      <alignment horizontal="left" vertical="center" wrapText="1"/>
    </xf>
    <xf numFmtId="0" fontId="63" fillId="3" borderId="0" xfId="3" applyFont="1" applyFill="1" applyBorder="1">
      <alignment vertical="top" wrapText="1"/>
    </xf>
    <xf numFmtId="0" fontId="31" fillId="3" borderId="0" xfId="3" applyFont="1" applyFill="1" applyBorder="1">
      <alignment vertical="top" wrapText="1"/>
    </xf>
    <xf numFmtId="0" fontId="64" fillId="3" borderId="0" xfId="3" applyFont="1" applyFill="1" applyBorder="1">
      <alignment vertical="top" wrapText="1"/>
    </xf>
    <xf numFmtId="0" fontId="32" fillId="3" borderId="0" xfId="3" applyFont="1" applyFill="1" applyBorder="1">
      <alignment vertical="top" wrapText="1"/>
    </xf>
    <xf numFmtId="0" fontId="31" fillId="3" borderId="0" xfId="3" applyNumberFormat="1" applyFont="1" applyFill="1" applyBorder="1">
      <alignment vertical="top" wrapText="1"/>
    </xf>
    <xf numFmtId="0" fontId="34" fillId="3" borderId="0" xfId="3" applyFont="1" applyFill="1" applyBorder="1">
      <alignment vertical="top" wrapText="1"/>
    </xf>
    <xf numFmtId="0" fontId="30" fillId="3" borderId="0" xfId="3" applyFont="1" applyFill="1" applyBorder="1" applyAlignment="1">
      <alignment vertical="center" wrapText="1"/>
    </xf>
    <xf numFmtId="0" fontId="65" fillId="3" borderId="0" xfId="2" applyFont="1" applyFill="1" applyBorder="1" applyAlignment="1" applyProtection="1">
      <alignment horizontal="justify" vertical="top" wrapText="1"/>
    </xf>
    <xf numFmtId="0" fontId="35" fillId="3" borderId="0" xfId="3" applyFont="1" applyFill="1" applyBorder="1" applyAlignment="1">
      <alignment horizontal="left" vertical="top" wrapText="1"/>
    </xf>
    <xf numFmtId="0" fontId="34" fillId="3" borderId="0" xfId="3" applyFont="1" applyFill="1" applyBorder="1" applyAlignment="1">
      <alignment horizontal="left" vertical="top" wrapText="1"/>
    </xf>
    <xf numFmtId="0" fontId="66" fillId="4" borderId="0" xfId="3" applyFont="1" applyFill="1" applyBorder="1" applyAlignment="1">
      <alignment horizontal="left" vertical="center" wrapText="1"/>
    </xf>
    <xf numFmtId="0" fontId="52" fillId="3" borderId="0" xfId="3" applyFont="1" applyFill="1" applyBorder="1" applyAlignment="1">
      <alignment horizontal="left" vertical="center" wrapText="1"/>
    </xf>
    <xf numFmtId="9" fontId="62" fillId="0" borderId="0" xfId="5" applyFont="1" applyBorder="1" applyAlignment="1">
      <alignment horizontal="left" vertical="center" wrapText="1"/>
    </xf>
    <xf numFmtId="0" fontId="67" fillId="3" borderId="0" xfId="3" applyFont="1" applyFill="1" applyBorder="1" applyAlignment="1">
      <alignment horizontal="left" vertical="center" wrapText="1"/>
    </xf>
    <xf numFmtId="0" fontId="67" fillId="4" borderId="0" xfId="3" applyFont="1" applyFill="1" applyBorder="1" applyAlignment="1">
      <alignment horizontal="left" vertical="center" wrapText="1"/>
    </xf>
    <xf numFmtId="0" fontId="68" fillId="0" borderId="0" xfId="3" applyFont="1" applyBorder="1" applyAlignment="1">
      <alignment horizontal="left" vertical="center" wrapText="1"/>
    </xf>
    <xf numFmtId="0" fontId="68" fillId="3" borderId="0" xfId="3" applyFont="1" applyFill="1" applyBorder="1" applyAlignment="1">
      <alignment horizontal="left" vertical="center" wrapText="1"/>
    </xf>
    <xf numFmtId="0" fontId="69" fillId="3" borderId="0" xfId="3" applyFont="1" applyFill="1" applyBorder="1" applyAlignment="1">
      <alignment horizontal="left" vertical="center" wrapText="1"/>
    </xf>
    <xf numFmtId="0" fontId="70" fillId="3" borderId="0" xfId="3" applyFont="1" applyFill="1" applyBorder="1" applyAlignment="1">
      <alignment horizontal="left" vertical="center" wrapText="1"/>
    </xf>
    <xf numFmtId="0" fontId="66" fillId="3" borderId="0" xfId="3" applyFont="1" applyFill="1" applyBorder="1" applyAlignment="1">
      <alignment horizontal="left" vertical="center" wrapText="1"/>
    </xf>
    <xf numFmtId="0" fontId="69" fillId="3" borderId="0" xfId="3" applyFont="1" applyFill="1" applyBorder="1" applyAlignment="1">
      <alignment horizontal="right" vertical="center" wrapText="1"/>
    </xf>
    <xf numFmtId="0" fontId="62" fillId="3" borderId="0" xfId="3" applyFont="1" applyFill="1" applyBorder="1" applyAlignment="1">
      <alignment horizontal="left" vertical="center" wrapText="1"/>
    </xf>
    <xf numFmtId="0" fontId="70" fillId="3" borderId="0" xfId="3" applyFont="1" applyFill="1" applyBorder="1" applyAlignment="1">
      <alignment horizontal="right" vertical="center" wrapText="1"/>
    </xf>
    <xf numFmtId="9" fontId="5" fillId="3" borderId="0" xfId="0" applyNumberFormat="1" applyFont="1" applyFill="1" applyBorder="1" applyAlignment="1">
      <alignment vertical="center"/>
    </xf>
    <xf numFmtId="0" fontId="5" fillId="3" borderId="0" xfId="0" applyNumberFormat="1" applyFont="1" applyFill="1" applyBorder="1" applyAlignment="1">
      <alignment horizontal="center" vertical="center"/>
    </xf>
    <xf numFmtId="1" fontId="5" fillId="3" borderId="0" xfId="0" applyNumberFormat="1" applyFont="1" applyFill="1" applyBorder="1" applyAlignment="1">
      <alignment vertical="center"/>
    </xf>
    <xf numFmtId="0" fontId="71" fillId="0" borderId="0" xfId="4" applyFont="1" applyAlignment="1">
      <alignment horizontal="left" vertical="center"/>
    </xf>
    <xf numFmtId="0" fontId="39" fillId="0" borderId="37" xfId="4" applyFont="1" applyBorder="1" applyAlignment="1">
      <alignment horizontal="left" vertical="center"/>
    </xf>
    <xf numFmtId="0" fontId="39" fillId="0" borderId="38" xfId="4" applyFont="1" applyBorder="1" applyAlignment="1">
      <alignment horizontal="left" vertical="center" wrapText="1"/>
    </xf>
    <xf numFmtId="0" fontId="72" fillId="0" borderId="37" xfId="4" applyFont="1" applyBorder="1" applyAlignment="1">
      <alignment horizontal="left" vertical="center"/>
    </xf>
    <xf numFmtId="0" fontId="39" fillId="0" borderId="39" xfId="4" applyFont="1" applyBorder="1" applyAlignment="1">
      <alignment horizontal="left" vertical="center"/>
    </xf>
    <xf numFmtId="0" fontId="39" fillId="0" borderId="39" xfId="4" applyFont="1" applyBorder="1" applyAlignment="1">
      <alignment horizontal="left" vertical="center" wrapText="1"/>
    </xf>
    <xf numFmtId="0" fontId="39" fillId="0" borderId="37" xfId="4" applyFont="1" applyBorder="1" applyAlignment="1">
      <alignment vertical="center"/>
    </xf>
    <xf numFmtId="0" fontId="5" fillId="6" borderId="0" xfId="0" applyNumberFormat="1" applyFont="1" applyFill="1" applyAlignment="1">
      <alignment horizontal="left" wrapText="1"/>
    </xf>
    <xf numFmtId="0" fontId="5" fillId="3" borderId="0" xfId="0" applyFont="1" applyFill="1" applyBorder="1" applyAlignment="1">
      <alignment horizontal="center" vertical="center"/>
    </xf>
    <xf numFmtId="9" fontId="5" fillId="4" borderId="0" xfId="0" applyNumberFormat="1" applyFont="1" applyFill="1" applyBorder="1" applyAlignment="1">
      <alignment vertical="top"/>
    </xf>
    <xf numFmtId="0" fontId="5" fillId="3" borderId="24" xfId="0" applyNumberFormat="1" applyFont="1" applyFill="1" applyBorder="1" applyAlignment="1">
      <alignment horizontal="center" vertical="center"/>
    </xf>
    <xf numFmtId="0" fontId="5" fillId="3" borderId="24" xfId="0" applyFont="1" applyFill="1" applyBorder="1" applyAlignment="1">
      <alignment horizontal="center" vertical="center"/>
    </xf>
    <xf numFmtId="0" fontId="5" fillId="3" borderId="0" xfId="3" applyNumberFormat="1" applyFont="1" applyFill="1" applyBorder="1" applyAlignment="1">
      <alignment horizontal="left" vertical="center"/>
    </xf>
    <xf numFmtId="0" fontId="5" fillId="3" borderId="0" xfId="3" applyNumberFormat="1" applyFont="1" applyFill="1" applyBorder="1" applyAlignment="1">
      <alignment horizontal="left" indent="1"/>
    </xf>
    <xf numFmtId="0" fontId="5" fillId="0" borderId="0" xfId="3" applyNumberFormat="1" applyFont="1" applyFill="1" applyBorder="1" applyAlignment="1">
      <alignment horizontal="left" indent="1"/>
    </xf>
    <xf numFmtId="0" fontId="5" fillId="3" borderId="0" xfId="3" applyNumberFormat="1" applyFont="1" applyFill="1" applyBorder="1" applyAlignment="1">
      <alignment horizontal="left"/>
    </xf>
    <xf numFmtId="9" fontId="5" fillId="6" borderId="2" xfId="0" applyNumberFormat="1" applyFont="1" applyFill="1" applyBorder="1" applyAlignment="1" applyProtection="1">
      <alignment horizontal="center" vertical="center"/>
    </xf>
    <xf numFmtId="1" fontId="5" fillId="6" borderId="2" xfId="0" applyNumberFormat="1" applyFont="1" applyFill="1" applyBorder="1" applyAlignment="1" applyProtection="1">
      <alignment vertical="top" wrapText="1" shrinkToFit="1"/>
      <protection locked="0"/>
    </xf>
    <xf numFmtId="1" fontId="5" fillId="6" borderId="2" xfId="0" applyNumberFormat="1" applyFont="1" applyFill="1" applyBorder="1" applyAlignment="1">
      <alignment horizontal="center" vertical="center"/>
    </xf>
    <xf numFmtId="0" fontId="11" fillId="3" borderId="0" xfId="3" applyNumberFormat="1" applyFont="1" applyFill="1" applyAlignment="1"/>
    <xf numFmtId="0" fontId="11" fillId="3" borderId="1" xfId="3" applyFont="1" applyFill="1" applyBorder="1" applyAlignment="1">
      <alignment vertical="top"/>
    </xf>
    <xf numFmtId="0" fontId="11" fillId="3" borderId="0" xfId="3" applyFont="1" applyFill="1" applyBorder="1" applyAlignment="1">
      <alignment vertical="top"/>
    </xf>
    <xf numFmtId="0" fontId="11" fillId="3" borderId="0" xfId="3" applyNumberFormat="1" applyFont="1" applyFill="1" applyBorder="1" applyAlignment="1"/>
    <xf numFmtId="0" fontId="11" fillId="3" borderId="14" xfId="3" applyFont="1" applyFill="1" applyBorder="1" applyAlignment="1">
      <alignment vertical="top"/>
    </xf>
    <xf numFmtId="0" fontId="11" fillId="3" borderId="0" xfId="3" applyNumberFormat="1" applyFont="1" applyFill="1" applyAlignment="1">
      <alignment vertical="center"/>
    </xf>
    <xf numFmtId="0" fontId="3" fillId="3" borderId="0" xfId="3" applyFont="1" applyFill="1" applyAlignment="1">
      <alignment vertical="top"/>
    </xf>
    <xf numFmtId="0" fontId="3" fillId="3" borderId="0" xfId="3" applyFont="1" applyFill="1" applyAlignment="1">
      <alignment vertical="center"/>
    </xf>
    <xf numFmtId="0" fontId="15" fillId="4" borderId="2" xfId="3" applyFont="1" applyFill="1" applyBorder="1" applyAlignment="1">
      <alignment horizontal="center" vertical="center"/>
    </xf>
    <xf numFmtId="0" fontId="10" fillId="4" borderId="2" xfId="3" applyNumberFormat="1" applyFont="1" applyFill="1" applyBorder="1" applyAlignment="1">
      <alignment horizontal="left" vertical="center" wrapText="1"/>
    </xf>
    <xf numFmtId="0" fontId="3" fillId="4" borderId="2" xfId="3" applyFont="1" applyFill="1" applyBorder="1" applyAlignment="1">
      <alignment horizontal="center" vertical="center"/>
    </xf>
    <xf numFmtId="0" fontId="3" fillId="0" borderId="0" xfId="3" applyFont="1" applyFill="1" applyAlignment="1">
      <alignment vertical="center"/>
    </xf>
    <xf numFmtId="1" fontId="5" fillId="0" borderId="2" xfId="3" applyNumberFormat="1" applyFont="1" applyFill="1" applyBorder="1" applyAlignment="1">
      <alignment horizontal="center" vertical="center" wrapText="1"/>
    </xf>
    <xf numFmtId="0" fontId="5" fillId="4" borderId="2" xfId="3" applyNumberFormat="1" applyFont="1" applyFill="1" applyBorder="1">
      <alignment vertical="top" wrapText="1"/>
    </xf>
    <xf numFmtId="1" fontId="5" fillId="4" borderId="2" xfId="3" applyNumberFormat="1" applyFont="1" applyFill="1" applyBorder="1" applyAlignment="1">
      <alignment horizontal="center" vertical="top" wrapText="1"/>
    </xf>
    <xf numFmtId="1" fontId="5" fillId="4" borderId="2" xfId="3" applyNumberFormat="1" applyFont="1" applyFill="1" applyBorder="1">
      <alignment vertical="top" wrapText="1"/>
    </xf>
    <xf numFmtId="0" fontId="5" fillId="4" borderId="2" xfId="3" applyNumberFormat="1" applyFont="1" applyFill="1" applyBorder="1" applyAlignment="1">
      <alignment horizontal="center" vertical="center"/>
    </xf>
    <xf numFmtId="0" fontId="5" fillId="3" borderId="2" xfId="3" applyNumberFormat="1" applyFont="1" applyFill="1" applyBorder="1" applyAlignment="1">
      <alignment horizontal="center" vertical="center"/>
    </xf>
    <xf numFmtId="0" fontId="5" fillId="3" borderId="0" xfId="3" applyNumberFormat="1" applyFont="1" applyFill="1" applyAlignment="1"/>
    <xf numFmtId="0" fontId="5" fillId="0" borderId="2" xfId="3" applyNumberFormat="1" applyFont="1" applyFill="1" applyBorder="1" applyAlignment="1">
      <alignment horizontal="center" vertical="center"/>
    </xf>
    <xf numFmtId="0" fontId="5" fillId="0" borderId="2" xfId="3" applyNumberFormat="1" applyFont="1" applyFill="1" applyBorder="1">
      <alignment vertical="top" wrapText="1"/>
    </xf>
    <xf numFmtId="0" fontId="5" fillId="0" borderId="2" xfId="3" applyNumberFormat="1" applyFont="1" applyFill="1" applyBorder="1" applyAlignment="1" applyProtection="1">
      <alignment horizontal="center" vertical="center"/>
      <protection locked="0"/>
    </xf>
    <xf numFmtId="0" fontId="5" fillId="0" borderId="2" xfId="3" applyNumberFormat="1" applyFont="1" applyFill="1" applyBorder="1" applyAlignment="1"/>
    <xf numFmtId="0" fontId="5" fillId="0" borderId="0" xfId="3" applyNumberFormat="1" applyFont="1" applyFill="1" applyAlignment="1"/>
    <xf numFmtId="0" fontId="5" fillId="0" borderId="2" xfId="3" applyNumberFormat="1" applyFont="1" applyFill="1" applyBorder="1" applyAlignment="1">
      <alignment horizontal="left" vertical="top" wrapText="1" indent="2"/>
    </xf>
    <xf numFmtId="0" fontId="5" fillId="0" borderId="2" xfId="3" applyNumberFormat="1" applyFont="1" applyFill="1" applyBorder="1" applyAlignment="1">
      <alignment horizontal="left" vertical="top" wrapText="1"/>
    </xf>
    <xf numFmtId="1" fontId="5" fillId="0" borderId="2" xfId="3" applyNumberFormat="1" applyFont="1" applyFill="1" applyBorder="1" applyAlignment="1">
      <alignment horizontal="center" vertical="center"/>
    </xf>
    <xf numFmtId="0" fontId="5" fillId="4" borderId="2" xfId="3" applyNumberFormat="1" applyFont="1" applyFill="1" applyBorder="1" applyAlignment="1">
      <alignment horizontal="left" vertical="center" wrapText="1"/>
    </xf>
    <xf numFmtId="0" fontId="5" fillId="0" borderId="2" xfId="3" applyNumberFormat="1" applyFont="1" applyFill="1" applyBorder="1" applyAlignment="1">
      <alignment horizontal="left" vertical="center"/>
    </xf>
    <xf numFmtId="0" fontId="5" fillId="0" borderId="0" xfId="3" applyNumberFormat="1" applyFont="1" applyFill="1" applyAlignment="1">
      <alignment horizontal="left" vertical="center"/>
    </xf>
    <xf numFmtId="0" fontId="5" fillId="3" borderId="2" xfId="3" applyNumberFormat="1" applyFont="1" applyFill="1" applyBorder="1">
      <alignment vertical="top" wrapText="1"/>
    </xf>
    <xf numFmtId="1" fontId="5" fillId="3" borderId="2" xfId="3" applyNumberFormat="1" applyFont="1" applyFill="1" applyBorder="1" applyAlignment="1">
      <alignment horizontal="center" vertical="center"/>
    </xf>
    <xf numFmtId="0" fontId="5" fillId="3" borderId="2" xfId="3" applyNumberFormat="1" applyFont="1" applyFill="1" applyBorder="1" applyAlignment="1">
      <alignment horizontal="left" vertical="top" wrapText="1" indent="3"/>
    </xf>
    <xf numFmtId="1" fontId="5" fillId="0" borderId="2" xfId="3" applyNumberFormat="1" applyFont="1" applyFill="1" applyBorder="1" applyAlignment="1" applyProtection="1">
      <alignment horizontal="left" vertical="center" wrapText="1" shrinkToFit="1"/>
      <protection locked="0"/>
    </xf>
    <xf numFmtId="0" fontId="5" fillId="3" borderId="2" xfId="3" applyNumberFormat="1" applyFont="1" applyFill="1" applyBorder="1" applyAlignment="1">
      <alignment horizontal="center" vertical="center" wrapText="1"/>
    </xf>
    <xf numFmtId="0" fontId="5" fillId="0" borderId="2" xfId="3" applyNumberFormat="1" applyFont="1" applyFill="1" applyBorder="1" applyAlignment="1">
      <alignment horizontal="justify" vertical="top" wrapText="1"/>
    </xf>
    <xf numFmtId="0" fontId="52" fillId="0" borderId="2" xfId="3" applyNumberFormat="1" applyFont="1" applyFill="1" applyBorder="1" applyAlignment="1">
      <alignment horizontal="justify" vertical="top" wrapText="1"/>
    </xf>
    <xf numFmtId="0" fontId="52" fillId="0" borderId="2" xfId="3" applyNumberFormat="1" applyFont="1" applyFill="1" applyBorder="1" applyAlignment="1">
      <alignment horizontal="left" vertical="top" wrapText="1" indent="2"/>
    </xf>
    <xf numFmtId="0" fontId="5" fillId="3" borderId="2" xfId="3" applyNumberFormat="1" applyFont="1" applyFill="1" applyBorder="1" applyAlignment="1">
      <alignment horizontal="left" vertical="top" wrapText="1" indent="2"/>
    </xf>
    <xf numFmtId="0" fontId="3" fillId="4" borderId="2" xfId="3" applyFont="1" applyFill="1" applyBorder="1" applyAlignment="1">
      <alignment vertical="center"/>
    </xf>
    <xf numFmtId="1" fontId="5" fillId="4" borderId="2" xfId="3" applyNumberFormat="1" applyFont="1" applyFill="1" applyBorder="1" applyAlignment="1">
      <alignment horizontal="center" vertical="center"/>
    </xf>
    <xf numFmtId="0" fontId="5" fillId="0" borderId="0" xfId="3" applyNumberFormat="1" applyFont="1" applyFill="1" applyAlignment="1">
      <alignment vertical="center"/>
    </xf>
    <xf numFmtId="0" fontId="5" fillId="0" borderId="2" xfId="3" applyNumberFormat="1" applyFont="1" applyFill="1" applyBorder="1" applyAlignment="1">
      <alignment horizontal="center"/>
    </xf>
    <xf numFmtId="0" fontId="5" fillId="0" borderId="0" xfId="3" applyNumberFormat="1" applyFont="1" applyFill="1" applyAlignment="1">
      <alignment horizontal="center" vertical="center"/>
    </xf>
    <xf numFmtId="0" fontId="5" fillId="0" borderId="0" xfId="3" applyNumberFormat="1" applyFont="1" applyFill="1" applyAlignment="1">
      <alignment horizontal="center"/>
    </xf>
    <xf numFmtId="0" fontId="5" fillId="0" borderId="2" xfId="3" applyNumberFormat="1" applyFont="1" applyFill="1" applyBorder="1" applyAlignment="1" applyProtection="1">
      <alignment wrapText="1" shrinkToFit="1"/>
      <protection locked="0"/>
    </xf>
    <xf numFmtId="0" fontId="5" fillId="3" borderId="2" xfId="3" applyNumberFormat="1" applyFont="1" applyFill="1" applyBorder="1" applyAlignment="1">
      <alignment vertical="center" wrapText="1"/>
    </xf>
    <xf numFmtId="0" fontId="5" fillId="0" borderId="2" xfId="3" applyNumberFormat="1" applyFont="1" applyFill="1" applyBorder="1" applyAlignment="1" applyProtection="1">
      <alignment vertical="top" wrapText="1" shrinkToFit="1"/>
      <protection locked="0"/>
    </xf>
    <xf numFmtId="1" fontId="5" fillId="4" borderId="2" xfId="3" applyNumberFormat="1" applyFont="1" applyFill="1" applyBorder="1" applyAlignment="1">
      <alignment horizontal="left" vertical="center" wrapText="1" shrinkToFit="1"/>
    </xf>
    <xf numFmtId="1" fontId="5" fillId="0" borderId="2" xfId="3" applyNumberFormat="1" applyFont="1" applyFill="1" applyBorder="1" applyAlignment="1" applyProtection="1">
      <alignment vertical="top" wrapText="1" shrinkToFit="1"/>
      <protection locked="0"/>
    </xf>
    <xf numFmtId="0" fontId="5" fillId="3" borderId="2" xfId="3" applyNumberFormat="1" applyFont="1" applyFill="1" applyBorder="1" applyAlignment="1" applyProtection="1">
      <alignment horizontal="center" vertical="center" wrapText="1"/>
      <protection locked="0"/>
    </xf>
    <xf numFmtId="1" fontId="5" fillId="3" borderId="2" xfId="3" applyNumberFormat="1" applyFont="1" applyFill="1" applyBorder="1" applyAlignment="1" applyProtection="1">
      <alignment vertical="top" wrapText="1" shrinkToFit="1"/>
      <protection locked="0"/>
    </xf>
    <xf numFmtId="1" fontId="5" fillId="4" borderId="2" xfId="3" applyNumberFormat="1" applyFont="1" applyFill="1" applyBorder="1" applyAlignment="1">
      <alignment horizontal="center" vertical="center" wrapText="1"/>
    </xf>
    <xf numFmtId="0" fontId="5" fillId="5" borderId="3" xfId="3" applyNumberFormat="1" applyFont="1" applyFill="1" applyBorder="1" applyAlignment="1">
      <alignment horizontal="left" vertical="top" wrapText="1"/>
    </xf>
    <xf numFmtId="0" fontId="5" fillId="0" borderId="3" xfId="3" applyNumberFormat="1" applyFont="1" applyFill="1" applyBorder="1" applyAlignment="1" applyProtection="1">
      <alignment horizontal="center" vertical="center"/>
      <protection locked="0"/>
    </xf>
    <xf numFmtId="0" fontId="5" fillId="3" borderId="0" xfId="3" applyNumberFormat="1" applyFont="1" applyFill="1" applyBorder="1" applyAlignment="1">
      <alignment vertical="top"/>
    </xf>
    <xf numFmtId="0" fontId="5" fillId="3" borderId="0" xfId="3" applyFont="1" applyFill="1" applyBorder="1" applyAlignment="1">
      <alignment vertical="top"/>
    </xf>
    <xf numFmtId="0" fontId="5" fillId="3" borderId="0" xfId="3" applyNumberFormat="1" applyFont="1" applyFill="1" applyBorder="1" applyAlignment="1"/>
    <xf numFmtId="0" fontId="5" fillId="3" borderId="4" xfId="3" applyNumberFormat="1" applyFont="1" applyFill="1" applyBorder="1" applyAlignment="1">
      <alignment horizontal="center" vertical="top" wrapText="1"/>
    </xf>
    <xf numFmtId="0" fontId="5" fillId="5" borderId="3" xfId="3" applyNumberFormat="1" applyFont="1" applyFill="1" applyBorder="1" applyAlignment="1">
      <alignment horizontal="left" vertical="top" wrapText="1" indent="2"/>
    </xf>
    <xf numFmtId="0" fontId="5" fillId="4" borderId="3" xfId="3" applyNumberFormat="1" applyFont="1" applyFill="1" applyBorder="1" applyAlignment="1">
      <alignment horizontal="justify" vertical="top" wrapText="1"/>
    </xf>
    <xf numFmtId="1" fontId="5" fillId="4" borderId="3" xfId="3" applyNumberFormat="1" applyFont="1" applyFill="1" applyBorder="1" applyAlignment="1" applyProtection="1">
      <alignment horizontal="center" vertical="top"/>
    </xf>
    <xf numFmtId="1" fontId="5" fillId="4" borderId="3" xfId="3" applyNumberFormat="1" applyFont="1" applyFill="1" applyBorder="1">
      <alignment vertical="top" wrapText="1"/>
    </xf>
    <xf numFmtId="0" fontId="5" fillId="0" borderId="0" xfId="3" applyNumberFormat="1" applyFont="1" applyFill="1" applyBorder="1" applyAlignment="1">
      <alignment horizontal="right"/>
    </xf>
    <xf numFmtId="1" fontId="5" fillId="0" borderId="3" xfId="3" applyNumberFormat="1" applyFont="1" applyFill="1" applyBorder="1" applyAlignment="1">
      <alignment horizontal="center" vertical="center"/>
    </xf>
    <xf numFmtId="0" fontId="5" fillId="3" borderId="3" xfId="3" applyNumberFormat="1" applyFont="1" applyFill="1" applyBorder="1">
      <alignment vertical="top" wrapText="1"/>
    </xf>
    <xf numFmtId="1" fontId="5" fillId="0" borderId="3" xfId="3" applyNumberFormat="1" applyFont="1" applyFill="1" applyBorder="1" applyAlignment="1" applyProtection="1">
      <alignment horizontal="left" vertical="center" wrapText="1" shrinkToFit="1"/>
      <protection locked="0"/>
    </xf>
    <xf numFmtId="0" fontId="5" fillId="0" borderId="0" xfId="3" applyFont="1" applyFill="1" applyBorder="1" applyAlignment="1">
      <alignment horizontal="right"/>
    </xf>
    <xf numFmtId="0" fontId="5" fillId="0" borderId="0" xfId="3" applyFont="1" applyFill="1" applyBorder="1" applyAlignment="1">
      <alignment vertical="top"/>
    </xf>
    <xf numFmtId="0" fontId="5" fillId="0" borderId="0" xfId="3" applyNumberFormat="1" applyFont="1" applyFill="1" applyBorder="1" applyAlignment="1"/>
    <xf numFmtId="0" fontId="5" fillId="3" borderId="3" xfId="3" applyNumberFormat="1" applyFont="1" applyFill="1" applyBorder="1" applyAlignment="1">
      <alignment horizontal="left" vertical="top" wrapText="1" indent="2"/>
    </xf>
    <xf numFmtId="0" fontId="5" fillId="3" borderId="3" xfId="3" applyNumberFormat="1" applyFont="1" applyFill="1" applyBorder="1" applyAlignment="1">
      <alignment horizontal="left" vertical="center" wrapText="1" indent="2"/>
    </xf>
    <xf numFmtId="0" fontId="5" fillId="3" borderId="3" xfId="3" applyNumberFormat="1" applyFont="1" applyFill="1" applyBorder="1" applyAlignment="1">
      <alignment horizontal="left" vertical="top" wrapText="1"/>
    </xf>
    <xf numFmtId="1" fontId="5" fillId="3" borderId="0" xfId="3" applyNumberFormat="1" applyFont="1" applyFill="1" applyBorder="1" applyAlignment="1">
      <alignment vertical="top"/>
    </xf>
    <xf numFmtId="9" fontId="5" fillId="3" borderId="0" xfId="3" applyNumberFormat="1" applyFont="1" applyFill="1" applyBorder="1" applyAlignment="1">
      <alignment vertical="top"/>
    </xf>
    <xf numFmtId="1" fontId="10" fillId="4" borderId="3" xfId="3" applyNumberFormat="1" applyFont="1" applyFill="1" applyBorder="1">
      <alignment vertical="top" wrapText="1"/>
    </xf>
    <xf numFmtId="0" fontId="5" fillId="3" borderId="3" xfId="3" applyNumberFormat="1" applyFont="1" applyFill="1" applyBorder="1" applyAlignment="1">
      <alignment horizontal="center" vertical="center" wrapText="1"/>
    </xf>
    <xf numFmtId="0" fontId="5" fillId="3" borderId="5" xfId="3" applyNumberFormat="1" applyFont="1" applyFill="1" applyBorder="1" applyAlignment="1">
      <alignment horizontal="left" vertical="top" wrapText="1" indent="2"/>
    </xf>
    <xf numFmtId="0" fontId="5" fillId="3" borderId="5" xfId="3" applyNumberFormat="1" applyFont="1" applyFill="1" applyBorder="1">
      <alignment vertical="top" wrapText="1"/>
    </xf>
    <xf numFmtId="0" fontId="5" fillId="0" borderId="40" xfId="3" applyNumberFormat="1" applyFont="1" applyFill="1" applyBorder="1" applyAlignment="1">
      <alignment horizontal="right"/>
    </xf>
    <xf numFmtId="0" fontId="5" fillId="0" borderId="1" xfId="3" applyFont="1" applyFill="1" applyBorder="1" applyAlignment="1">
      <alignment vertical="top"/>
    </xf>
    <xf numFmtId="0" fontId="5" fillId="0" borderId="6" xfId="3" applyNumberFormat="1" applyFont="1" applyFill="1" applyBorder="1">
      <alignment vertical="top" wrapText="1"/>
    </xf>
    <xf numFmtId="0" fontId="5" fillId="0" borderId="41" xfId="3" applyFont="1" applyFill="1" applyBorder="1" applyAlignment="1">
      <alignment horizontal="right"/>
    </xf>
    <xf numFmtId="0" fontId="5" fillId="0" borderId="6" xfId="3" applyNumberFormat="1" applyFont="1" applyFill="1" applyBorder="1" applyAlignment="1">
      <alignment horizontal="left" vertical="top" wrapText="1" indent="2"/>
    </xf>
    <xf numFmtId="0" fontId="5" fillId="0" borderId="6" xfId="3" applyNumberFormat="1" applyFont="1" applyFill="1" applyBorder="1" applyAlignment="1">
      <alignment horizontal="left" vertical="top" wrapText="1"/>
    </xf>
    <xf numFmtId="0" fontId="5" fillId="0" borderId="3" xfId="3" applyNumberFormat="1" applyFont="1" applyFill="1" applyBorder="1" applyAlignment="1">
      <alignment horizontal="left" vertical="top" wrapText="1" indent="2"/>
    </xf>
    <xf numFmtId="0" fontId="5" fillId="0" borderId="3" xfId="3" applyNumberFormat="1" applyFont="1" applyFill="1" applyBorder="1" applyAlignment="1">
      <alignment horizontal="justify" vertical="top" wrapText="1"/>
    </xf>
    <xf numFmtId="0" fontId="5" fillId="3" borderId="0" xfId="3" applyNumberFormat="1" applyFont="1" applyFill="1" applyAlignment="1">
      <alignment horizontal="right"/>
    </xf>
    <xf numFmtId="0" fontId="5" fillId="3" borderId="42" xfId="3" applyFont="1" applyFill="1" applyBorder="1" applyAlignment="1">
      <alignment vertical="top"/>
    </xf>
    <xf numFmtId="0" fontId="5" fillId="0" borderId="4" xfId="3" applyNumberFormat="1" applyFont="1" applyFill="1" applyBorder="1" applyAlignment="1">
      <alignment horizontal="left" vertical="top" wrapText="1" indent="2"/>
    </xf>
    <xf numFmtId="0" fontId="52" fillId="0" borderId="3" xfId="3" applyNumberFormat="1" applyFont="1" applyFill="1" applyBorder="1" applyAlignment="1">
      <alignment horizontal="justify" vertical="top" wrapText="1"/>
    </xf>
    <xf numFmtId="0" fontId="52" fillId="0" borderId="5" xfId="3" applyNumberFormat="1" applyFont="1" applyFill="1" applyBorder="1" applyAlignment="1">
      <alignment horizontal="left" vertical="top" wrapText="1" indent="2"/>
    </xf>
    <xf numFmtId="0" fontId="5" fillId="3" borderId="0" xfId="3" applyFont="1" applyFill="1" applyBorder="1" applyAlignment="1" applyProtection="1">
      <alignment vertical="top"/>
      <protection locked="0"/>
    </xf>
    <xf numFmtId="0" fontId="5" fillId="3" borderId="0" xfId="3" applyNumberFormat="1" applyFont="1" applyFill="1" applyAlignment="1" applyProtection="1">
      <protection locked="0"/>
    </xf>
    <xf numFmtId="0" fontId="5" fillId="3" borderId="3" xfId="3" applyNumberFormat="1" applyFont="1" applyFill="1" applyBorder="1" applyAlignment="1">
      <alignment horizontal="justify" vertical="top" wrapText="1"/>
    </xf>
    <xf numFmtId="1" fontId="5" fillId="3" borderId="0" xfId="3" applyNumberFormat="1" applyFont="1" applyFill="1" applyBorder="1" applyAlignment="1" applyProtection="1">
      <alignment vertical="top"/>
      <protection locked="0"/>
    </xf>
    <xf numFmtId="9" fontId="5" fillId="3" borderId="0" xfId="3" applyNumberFormat="1" applyFont="1" applyFill="1" applyBorder="1" applyAlignment="1" applyProtection="1">
      <alignment vertical="top"/>
      <protection locked="0"/>
    </xf>
    <xf numFmtId="0" fontId="5" fillId="0" borderId="0" xfId="3" applyNumberFormat="1" applyFont="1" applyFill="1" applyBorder="1" applyAlignment="1">
      <alignment vertical="top"/>
    </xf>
    <xf numFmtId="0" fontId="3" fillId="4" borderId="5" xfId="3" applyFont="1" applyFill="1" applyBorder="1" applyAlignment="1">
      <alignment vertical="top"/>
    </xf>
    <xf numFmtId="1" fontId="5" fillId="4" borderId="6" xfId="3" applyNumberFormat="1" applyFont="1" applyFill="1" applyBorder="1" applyAlignment="1">
      <alignment horizontal="center" vertical="top"/>
    </xf>
    <xf numFmtId="0" fontId="3" fillId="3" borderId="2" xfId="3" applyFont="1" applyFill="1" applyBorder="1" applyAlignment="1">
      <alignment horizontal="center" vertical="center"/>
    </xf>
    <xf numFmtId="0" fontId="3" fillId="3" borderId="2" xfId="3" applyFont="1" applyFill="1" applyBorder="1" applyAlignment="1">
      <alignment vertical="center"/>
    </xf>
    <xf numFmtId="0" fontId="3" fillId="0" borderId="2" xfId="3" applyFont="1" applyFill="1" applyBorder="1" applyAlignment="1">
      <alignment horizontal="center" vertical="center" wrapText="1"/>
    </xf>
    <xf numFmtId="0" fontId="3" fillId="3" borderId="2" xfId="3" applyFont="1" applyFill="1" applyBorder="1" applyAlignment="1">
      <alignment vertical="center" wrapText="1"/>
    </xf>
    <xf numFmtId="0" fontId="10" fillId="4" borderId="3" xfId="3" applyNumberFormat="1" applyFont="1" applyFill="1" applyBorder="1" applyAlignment="1">
      <alignment horizontal="justify" vertical="center" wrapText="1"/>
    </xf>
    <xf numFmtId="1" fontId="5" fillId="4" borderId="3" xfId="3" applyNumberFormat="1" applyFont="1" applyFill="1" applyBorder="1" applyAlignment="1">
      <alignment vertical="center" wrapText="1"/>
    </xf>
    <xf numFmtId="0" fontId="5" fillId="3" borderId="0" xfId="3" applyNumberFormat="1" applyFont="1" applyFill="1" applyBorder="1" applyAlignment="1">
      <alignment vertical="center"/>
    </xf>
    <xf numFmtId="0" fontId="5" fillId="3" borderId="0" xfId="3" applyNumberFormat="1" applyFont="1" applyFill="1" applyAlignment="1">
      <alignment vertical="center"/>
    </xf>
    <xf numFmtId="0" fontId="3" fillId="0" borderId="2" xfId="3" applyFont="1" applyFill="1" applyBorder="1" applyAlignment="1">
      <alignment horizontal="left" vertical="top" wrapText="1"/>
    </xf>
    <xf numFmtId="0" fontId="5" fillId="3" borderId="3" xfId="3" applyNumberFormat="1" applyFont="1" applyFill="1" applyBorder="1" applyAlignment="1">
      <alignment horizontal="right" vertical="top" wrapText="1"/>
    </xf>
    <xf numFmtId="0" fontId="5" fillId="0" borderId="3" xfId="3" applyNumberFormat="1" applyFont="1" applyFill="1" applyBorder="1" applyAlignment="1" applyProtection="1">
      <alignment horizontal="left" vertical="center" wrapText="1" shrinkToFit="1"/>
      <protection locked="0"/>
    </xf>
    <xf numFmtId="1" fontId="5" fillId="0" borderId="2" xfId="3" applyNumberFormat="1" applyFont="1" applyFill="1" applyBorder="1" applyAlignment="1" applyProtection="1">
      <alignment horizontal="left" vertical="top" wrapText="1" shrinkToFit="1"/>
      <protection locked="0"/>
    </xf>
    <xf numFmtId="0" fontId="5" fillId="0" borderId="0" xfId="3" applyNumberFormat="1" applyFont="1" applyFill="1" applyAlignment="1">
      <alignment horizontal="left"/>
    </xf>
    <xf numFmtId="0" fontId="10" fillId="4" borderId="2" xfId="3" applyNumberFormat="1" applyFont="1" applyFill="1" applyBorder="1" applyAlignment="1">
      <alignment vertical="center" wrapText="1"/>
    </xf>
    <xf numFmtId="1" fontId="10" fillId="4" borderId="2" xfId="3" applyNumberFormat="1" applyFont="1" applyFill="1" applyBorder="1" applyAlignment="1">
      <alignment horizontal="center" vertical="center" wrapText="1"/>
    </xf>
    <xf numFmtId="0" fontId="3" fillId="0" borderId="2" xfId="3" applyFont="1" applyFill="1" applyBorder="1" applyAlignment="1" applyProtection="1">
      <alignment horizontal="center" vertical="center" wrapText="1"/>
    </xf>
    <xf numFmtId="0" fontId="5" fillId="3" borderId="2" xfId="3" applyNumberFormat="1" applyFont="1" applyFill="1" applyBorder="1" applyAlignment="1">
      <alignment horizontal="left" vertical="center" wrapText="1"/>
    </xf>
    <xf numFmtId="0" fontId="5" fillId="3" borderId="2" xfId="3" applyNumberFormat="1" applyFont="1" applyFill="1" applyBorder="1" applyAlignment="1" applyProtection="1">
      <alignment horizontal="left" vertical="center" wrapText="1"/>
      <protection locked="0"/>
    </xf>
    <xf numFmtId="0" fontId="5" fillId="3" borderId="0" xfId="3" applyNumberFormat="1" applyFont="1" applyFill="1" applyAlignment="1">
      <alignment horizontal="left" vertical="center"/>
    </xf>
    <xf numFmtId="0" fontId="3" fillId="3" borderId="2" xfId="3" applyNumberFormat="1" applyFont="1" applyFill="1" applyBorder="1" applyAlignment="1">
      <alignment vertical="center" wrapText="1"/>
    </xf>
    <xf numFmtId="0" fontId="3" fillId="0" borderId="2" xfId="3" applyNumberFormat="1" applyFont="1" applyFill="1" applyBorder="1">
      <alignment vertical="top" wrapText="1"/>
    </xf>
    <xf numFmtId="0" fontId="5" fillId="4" borderId="2" xfId="3" applyNumberFormat="1" applyFont="1" applyFill="1" applyBorder="1" applyProtection="1">
      <alignment vertical="top" wrapText="1"/>
      <protection locked="0"/>
    </xf>
    <xf numFmtId="0" fontId="3" fillId="4" borderId="2" xfId="3" applyNumberFormat="1" applyFont="1" applyFill="1" applyBorder="1">
      <alignment vertical="top" wrapText="1"/>
    </xf>
    <xf numFmtId="0" fontId="3" fillId="4" borderId="2" xfId="3" applyFont="1" applyFill="1" applyBorder="1" applyAlignment="1">
      <alignment horizontal="left" vertical="center" wrapText="1"/>
    </xf>
    <xf numFmtId="1" fontId="5" fillId="3" borderId="2" xfId="3" applyNumberFormat="1" applyFont="1" applyFill="1" applyBorder="1" applyAlignment="1">
      <alignment horizontal="center" vertical="top" wrapText="1"/>
    </xf>
    <xf numFmtId="0" fontId="5" fillId="0" borderId="0" xfId="3" applyNumberFormat="1" applyFont="1" applyFill="1" applyBorder="1" applyAlignment="1">
      <alignment vertical="center"/>
    </xf>
    <xf numFmtId="0" fontId="5" fillId="3" borderId="3" xfId="3" applyNumberFormat="1" applyFont="1" applyFill="1" applyBorder="1" applyAlignment="1" applyProtection="1">
      <alignment horizontal="center" vertical="center" wrapText="1"/>
      <protection locked="0"/>
    </xf>
    <xf numFmtId="1" fontId="5" fillId="3" borderId="3" xfId="3" applyNumberFormat="1" applyFont="1" applyFill="1" applyBorder="1" applyAlignment="1" applyProtection="1">
      <alignment horizontal="left" vertical="center" wrapText="1"/>
      <protection locked="0"/>
    </xf>
    <xf numFmtId="0" fontId="5" fillId="3" borderId="0" xfId="3" applyNumberFormat="1" applyFont="1" applyFill="1" applyAlignment="1">
      <alignment horizontal="center"/>
    </xf>
    <xf numFmtId="0" fontId="3" fillId="3" borderId="2" xfId="3" applyFont="1" applyFill="1" applyBorder="1" applyAlignment="1" applyProtection="1">
      <alignment horizontal="center" vertical="center" wrapText="1"/>
    </xf>
    <xf numFmtId="9" fontId="5" fillId="3" borderId="2" xfId="3" applyNumberFormat="1" applyFont="1" applyFill="1" applyBorder="1" applyAlignment="1" applyProtection="1">
      <alignment horizontal="center" vertical="center"/>
    </xf>
    <xf numFmtId="1" fontId="5" fillId="3" borderId="5" xfId="3" applyNumberFormat="1" applyFont="1" applyFill="1" applyBorder="1" applyAlignment="1" applyProtection="1">
      <alignment horizontal="center" vertical="center" wrapText="1"/>
    </xf>
    <xf numFmtId="0" fontId="5" fillId="4" borderId="5" xfId="3" applyNumberFormat="1" applyFont="1" applyFill="1" applyBorder="1" applyAlignment="1" applyProtection="1">
      <alignment horizontal="center" vertical="center"/>
    </xf>
    <xf numFmtId="1" fontId="5" fillId="0" borderId="5" xfId="3" applyNumberFormat="1" applyFont="1" applyFill="1" applyBorder="1" applyAlignment="1" applyProtection="1">
      <alignment horizontal="center" vertical="center"/>
    </xf>
    <xf numFmtId="0" fontId="5" fillId="3" borderId="2" xfId="3" applyNumberFormat="1" applyFont="1" applyFill="1" applyBorder="1" applyAlignment="1">
      <alignment horizontal="center" vertical="top" wrapText="1"/>
    </xf>
    <xf numFmtId="1" fontId="10" fillId="4" borderId="2" xfId="3" applyNumberFormat="1" applyFont="1" applyFill="1" applyBorder="1" applyAlignment="1">
      <alignment horizontal="center" vertical="center"/>
    </xf>
    <xf numFmtId="1" fontId="10" fillId="3" borderId="2" xfId="3" applyNumberFormat="1" applyFont="1" applyFill="1" applyBorder="1" applyAlignment="1">
      <alignment horizontal="center" vertical="center"/>
    </xf>
    <xf numFmtId="0" fontId="5" fillId="3" borderId="2" xfId="3" applyNumberFormat="1" applyFont="1" applyFill="1" applyBorder="1" applyAlignment="1">
      <alignment horizontal="left" vertical="center" wrapText="1" indent="2"/>
    </xf>
    <xf numFmtId="0" fontId="5" fillId="3" borderId="2" xfId="3" applyNumberFormat="1" applyFont="1" applyFill="1" applyBorder="1" applyAlignment="1" applyProtection="1">
      <alignment horizontal="center" vertical="center" wrapText="1"/>
    </xf>
    <xf numFmtId="1" fontId="5" fillId="3" borderId="3" xfId="3" applyNumberFormat="1" applyFont="1" applyFill="1" applyBorder="1" applyAlignment="1">
      <alignment horizontal="right" vertical="center"/>
    </xf>
    <xf numFmtId="0" fontId="5" fillId="3" borderId="4" xfId="3" applyNumberFormat="1" applyFont="1" applyFill="1" applyBorder="1" applyAlignment="1">
      <alignment horizontal="center" vertical="center" wrapText="1"/>
    </xf>
    <xf numFmtId="1" fontId="5" fillId="3" borderId="4" xfId="3" applyNumberFormat="1" applyFont="1" applyFill="1" applyBorder="1" applyAlignment="1">
      <alignment horizontal="center" vertical="center"/>
    </xf>
    <xf numFmtId="1" fontId="5" fillId="3" borderId="3" xfId="3" applyNumberFormat="1" applyFont="1" applyFill="1" applyBorder="1" applyAlignment="1">
      <alignment horizontal="center" vertical="center"/>
    </xf>
    <xf numFmtId="1" fontId="5" fillId="3" borderId="3" xfId="3" applyNumberFormat="1" applyFont="1" applyFill="1" applyBorder="1" applyAlignment="1">
      <alignment horizontal="center" vertical="center" wrapText="1"/>
    </xf>
    <xf numFmtId="0" fontId="5" fillId="3" borderId="3" xfId="3" applyNumberFormat="1" applyFont="1" applyFill="1" applyBorder="1" applyAlignment="1">
      <alignment horizontal="center" vertical="center"/>
    </xf>
    <xf numFmtId="1" fontId="11" fillId="3" borderId="1" xfId="3" applyNumberFormat="1" applyFont="1" applyFill="1" applyBorder="1" applyAlignment="1">
      <alignment horizontal="center" vertical="center"/>
    </xf>
    <xf numFmtId="1" fontId="11" fillId="3" borderId="14" xfId="3" applyNumberFormat="1" applyFont="1" applyFill="1" applyBorder="1" applyAlignment="1">
      <alignment horizontal="center" vertical="center"/>
    </xf>
    <xf numFmtId="0" fontId="5" fillId="0" borderId="0" xfId="3" applyNumberFormat="1" applyFont="1" applyFill="1" applyBorder="1" applyAlignment="1">
      <alignment horizontal="right" vertical="center"/>
    </xf>
    <xf numFmtId="0" fontId="5" fillId="3" borderId="0" xfId="3" applyFont="1" applyFill="1" applyBorder="1" applyAlignment="1">
      <alignment horizontal="left" vertical="center"/>
    </xf>
    <xf numFmtId="0" fontId="5" fillId="3" borderId="3" xfId="3" applyNumberFormat="1" applyFont="1" applyFill="1" applyBorder="1" applyAlignment="1">
      <alignment horizontal="left" vertical="center" wrapText="1"/>
    </xf>
    <xf numFmtId="0" fontId="5" fillId="0" borderId="0" xfId="3" applyFont="1" applyFill="1" applyBorder="1" applyAlignment="1">
      <alignment vertical="center"/>
    </xf>
    <xf numFmtId="0" fontId="5" fillId="3" borderId="5" xfId="3" applyNumberFormat="1" applyFont="1" applyFill="1" applyBorder="1" applyAlignment="1" applyProtection="1">
      <alignment horizontal="center" vertical="center"/>
    </xf>
    <xf numFmtId="0" fontId="3" fillId="0" borderId="2" xfId="3" applyFont="1" applyFill="1" applyBorder="1" applyAlignment="1" applyProtection="1">
      <alignment horizontal="center" vertical="top" wrapText="1"/>
    </xf>
    <xf numFmtId="0" fontId="5" fillId="0" borderId="0" xfId="3" applyNumberFormat="1" applyFont="1" applyFill="1" applyBorder="1" applyAlignment="1">
      <alignment horizontal="left" vertical="center"/>
    </xf>
    <xf numFmtId="1" fontId="5" fillId="0" borderId="0" xfId="3" applyNumberFormat="1" applyFont="1" applyFill="1" applyBorder="1" applyAlignment="1">
      <alignment horizontal="center" vertical="center"/>
    </xf>
    <xf numFmtId="1" fontId="5" fillId="3" borderId="3" xfId="3" applyNumberFormat="1" applyFont="1" applyFill="1" applyBorder="1" applyAlignment="1">
      <alignment horizontal="center" vertical="top"/>
    </xf>
    <xf numFmtId="1" fontId="5" fillId="0" borderId="3" xfId="3" applyNumberFormat="1" applyFont="1" applyFill="1" applyBorder="1" applyAlignment="1">
      <alignment horizontal="left" vertical="center"/>
    </xf>
    <xf numFmtId="0" fontId="16" fillId="3" borderId="0" xfId="3" applyFont="1" applyFill="1" applyAlignment="1">
      <alignment horizontal="left" vertical="center"/>
    </xf>
    <xf numFmtId="0" fontId="16" fillId="3" borderId="0" xfId="3" applyFont="1" applyFill="1" applyAlignment="1">
      <alignment vertical="top"/>
    </xf>
    <xf numFmtId="0" fontId="17" fillId="3" borderId="0" xfId="3" applyFont="1" applyFill="1">
      <alignment vertical="top" wrapText="1"/>
    </xf>
    <xf numFmtId="0" fontId="18" fillId="3" borderId="0" xfId="3" applyFont="1" applyFill="1" applyAlignment="1">
      <alignment vertical="top"/>
    </xf>
    <xf numFmtId="0" fontId="19" fillId="0" borderId="0" xfId="3" applyNumberFormat="1" applyFont="1" applyFill="1" applyBorder="1" applyAlignment="1">
      <alignment horizontal="left" vertical="center"/>
    </xf>
    <xf numFmtId="0" fontId="19" fillId="0" borderId="0" xfId="3" applyNumberFormat="1" applyFont="1" applyFill="1" applyAlignment="1">
      <alignment horizontal="left" vertical="center"/>
    </xf>
    <xf numFmtId="1" fontId="19" fillId="0" borderId="0" xfId="3" applyNumberFormat="1" applyFont="1" applyFill="1" applyBorder="1" applyAlignment="1">
      <alignment horizontal="center" vertical="center"/>
    </xf>
    <xf numFmtId="0" fontId="19" fillId="0" borderId="0" xfId="3" applyNumberFormat="1" applyFont="1" applyFill="1" applyAlignment="1">
      <alignment horizontal="center" vertical="center"/>
    </xf>
    <xf numFmtId="1" fontId="5" fillId="3" borderId="3" xfId="3" applyNumberFormat="1" applyFont="1" applyFill="1" applyBorder="1" applyProtection="1">
      <alignment vertical="top" wrapText="1"/>
      <protection locked="0"/>
    </xf>
    <xf numFmtId="0" fontId="5" fillId="0" borderId="0" xfId="3" applyNumberFormat="1" applyFont="1" applyFill="1" applyAlignment="1">
      <alignment horizontal="left" indent="1"/>
    </xf>
    <xf numFmtId="9" fontId="5" fillId="3" borderId="0" xfId="3" applyNumberFormat="1" applyFont="1" applyFill="1" applyBorder="1" applyAlignment="1">
      <alignment vertical="center"/>
    </xf>
    <xf numFmtId="0" fontId="18" fillId="0" borderId="2" xfId="3" applyFont="1" applyFill="1" applyBorder="1" applyAlignment="1">
      <alignment horizontal="center" vertical="center" wrapText="1"/>
    </xf>
    <xf numFmtId="0" fontId="5" fillId="3" borderId="0" xfId="3" applyNumberFormat="1" applyFont="1" applyFill="1" applyBorder="1" applyAlignment="1">
      <alignment horizontal="center" vertical="center"/>
    </xf>
    <xf numFmtId="0" fontId="5" fillId="0" borderId="0" xfId="3" applyFont="1" applyFill="1" applyBorder="1" applyAlignment="1">
      <alignment horizontal="left" vertical="center"/>
    </xf>
    <xf numFmtId="0" fontId="5" fillId="0" borderId="3" xfId="3" applyNumberFormat="1" applyFont="1" applyFill="1" applyBorder="1" applyAlignment="1" applyProtection="1">
      <alignment horizontal="center" vertical="center" wrapText="1" shrinkToFit="1"/>
      <protection locked="0"/>
    </xf>
    <xf numFmtId="0" fontId="5" fillId="0" borderId="0" xfId="3" applyFont="1" applyFill="1" applyBorder="1" applyAlignment="1">
      <alignment horizontal="center"/>
    </xf>
    <xf numFmtId="0" fontId="5" fillId="0" borderId="0" xfId="3" applyFont="1" applyFill="1" applyBorder="1" applyAlignment="1">
      <alignment horizontal="center" vertical="top"/>
    </xf>
    <xf numFmtId="0" fontId="5" fillId="0" borderId="0" xfId="3" applyNumberFormat="1" applyFont="1" applyFill="1" applyBorder="1" applyAlignment="1">
      <alignment horizontal="center"/>
    </xf>
    <xf numFmtId="1" fontId="5" fillId="3" borderId="0" xfId="3" applyNumberFormat="1" applyFont="1" applyFill="1" applyBorder="1" applyAlignment="1">
      <alignment horizontal="left" vertical="center"/>
    </xf>
    <xf numFmtId="9" fontId="5" fillId="3" borderId="0" xfId="3" applyNumberFormat="1" applyFont="1" applyFill="1" applyBorder="1" applyAlignment="1">
      <alignment horizontal="left" vertical="center"/>
    </xf>
    <xf numFmtId="0" fontId="3" fillId="4" borderId="2" xfId="3" applyFont="1" applyFill="1" applyBorder="1" applyAlignment="1">
      <alignment vertical="center" wrapText="1"/>
    </xf>
    <xf numFmtId="0" fontId="5" fillId="3" borderId="2" xfId="3" applyNumberFormat="1" applyFont="1" applyFill="1" applyBorder="1" applyAlignment="1">
      <alignment horizontal="left" wrapText="1"/>
    </xf>
    <xf numFmtId="1" fontId="5" fillId="3" borderId="2"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xf>
    <xf numFmtId="0" fontId="5" fillId="4" borderId="2" xfId="3" applyNumberFormat="1" applyFont="1" applyFill="1" applyBorder="1" applyAlignment="1" applyProtection="1">
      <alignment horizontal="center" vertical="center"/>
    </xf>
    <xf numFmtId="9" fontId="5" fillId="4" borderId="2" xfId="3" applyNumberFormat="1" applyFont="1" applyFill="1" applyBorder="1" applyAlignment="1" applyProtection="1">
      <alignment horizontal="center" vertical="center"/>
    </xf>
    <xf numFmtId="1" fontId="5" fillId="0" borderId="2" xfId="3" applyNumberFormat="1" applyFont="1" applyFill="1" applyBorder="1" applyAlignment="1" applyProtection="1">
      <alignment horizontal="center" vertical="center"/>
    </xf>
    <xf numFmtId="1" fontId="10" fillId="4" borderId="3" xfId="3" applyNumberFormat="1" applyFont="1" applyFill="1" applyBorder="1" applyAlignment="1">
      <alignment horizontal="right"/>
    </xf>
    <xf numFmtId="0" fontId="5" fillId="3" borderId="2" xfId="3" applyFont="1" applyFill="1" applyBorder="1" applyAlignment="1" applyProtection="1">
      <alignment vertical="top"/>
      <protection locked="0"/>
    </xf>
    <xf numFmtId="0" fontId="3" fillId="3" borderId="2" xfId="3" applyFont="1" applyFill="1" applyBorder="1" applyAlignment="1" applyProtection="1">
      <alignment vertical="center" wrapText="1"/>
    </xf>
    <xf numFmtId="0" fontId="3" fillId="4" borderId="2" xfId="3" applyFont="1" applyFill="1" applyBorder="1" applyAlignment="1" applyProtection="1">
      <alignment horizontal="left" vertical="center" wrapText="1"/>
    </xf>
    <xf numFmtId="0" fontId="5" fillId="3" borderId="2" xfId="3" applyNumberFormat="1" applyFont="1" applyFill="1" applyBorder="1" applyAlignment="1" applyProtection="1">
      <alignment horizontal="right" vertical="center" wrapText="1"/>
    </xf>
    <xf numFmtId="1" fontId="10" fillId="4" borderId="3" xfId="3" applyNumberFormat="1" applyFont="1" applyFill="1" applyBorder="1" applyProtection="1">
      <alignment vertical="top" wrapText="1"/>
    </xf>
    <xf numFmtId="1" fontId="5" fillId="4" borderId="2" xfId="3" applyNumberFormat="1" applyFont="1" applyFill="1" applyBorder="1" applyProtection="1">
      <alignment vertical="top" wrapText="1"/>
    </xf>
    <xf numFmtId="1" fontId="10" fillId="4" borderId="2" xfId="3" applyNumberFormat="1" applyFont="1" applyFill="1" applyBorder="1" applyAlignment="1" applyProtection="1">
      <alignment vertical="center" wrapText="1"/>
    </xf>
    <xf numFmtId="0" fontId="3" fillId="4" borderId="2" xfId="3" applyFont="1" applyFill="1" applyBorder="1" applyAlignment="1" applyProtection="1">
      <alignment vertical="top"/>
    </xf>
    <xf numFmtId="0" fontId="10" fillId="4" borderId="2" xfId="3" applyNumberFormat="1" applyFont="1" applyFill="1" applyBorder="1" applyAlignment="1" applyProtection="1">
      <alignment horizontal="center" vertical="center"/>
    </xf>
    <xf numFmtId="0" fontId="5" fillId="3" borderId="2" xfId="3" applyNumberFormat="1" applyFont="1" applyFill="1" applyBorder="1" applyAlignment="1" applyProtection="1">
      <alignment horizontal="left" vertical="center"/>
    </xf>
    <xf numFmtId="0" fontId="5" fillId="3" borderId="2" xfId="3" applyFont="1" applyFill="1" applyBorder="1" applyAlignment="1" applyProtection="1">
      <alignment horizontal="center" vertical="center"/>
    </xf>
    <xf numFmtId="0" fontId="5" fillId="3" borderId="0" xfId="3" applyNumberFormat="1" applyFont="1" applyFill="1" applyAlignment="1" applyProtection="1">
      <alignment horizontal="center"/>
    </xf>
    <xf numFmtId="0" fontId="5" fillId="3" borderId="0" xfId="3" applyNumberFormat="1" applyFont="1" applyFill="1" applyAlignment="1" applyProtection="1"/>
    <xf numFmtId="0" fontId="5" fillId="3" borderId="3" xfId="3" applyNumberFormat="1" applyFont="1" applyFill="1" applyBorder="1" applyAlignment="1">
      <alignment vertical="center" wrapText="1"/>
    </xf>
    <xf numFmtId="1" fontId="5" fillId="4" borderId="5" xfId="3" applyNumberFormat="1" applyFont="1" applyFill="1" applyBorder="1" applyAlignment="1" applyProtection="1">
      <alignment horizontal="center" vertical="center" wrapText="1"/>
    </xf>
    <xf numFmtId="1" fontId="5" fillId="3" borderId="5" xfId="3" applyNumberFormat="1" applyFont="1" applyFill="1" applyBorder="1" applyAlignment="1" applyProtection="1">
      <alignment horizontal="center" vertical="center"/>
    </xf>
    <xf numFmtId="9" fontId="5" fillId="0" borderId="2" xfId="3" applyNumberFormat="1" applyFont="1" applyFill="1" applyBorder="1" applyAlignment="1" applyProtection="1">
      <alignment horizontal="center" vertical="center"/>
    </xf>
    <xf numFmtId="1" fontId="5" fillId="3" borderId="5" xfId="3" applyNumberFormat="1" applyFont="1" applyFill="1" applyBorder="1" applyAlignment="1" applyProtection="1">
      <alignment horizontal="center" vertical="top" wrapText="1"/>
    </xf>
    <xf numFmtId="1" fontId="5" fillId="3" borderId="2" xfId="3" applyNumberFormat="1" applyFont="1" applyFill="1" applyBorder="1" applyProtection="1">
      <alignment vertical="top" wrapText="1"/>
    </xf>
    <xf numFmtId="1" fontId="5" fillId="3" borderId="2" xfId="3" applyNumberFormat="1" applyFont="1" applyFill="1" applyBorder="1" applyAlignment="1" applyProtection="1">
      <alignment horizontal="center" vertical="top" wrapText="1"/>
    </xf>
    <xf numFmtId="1" fontId="5" fillId="0" borderId="5" xfId="3" applyNumberFormat="1" applyFont="1" applyFill="1" applyBorder="1" applyAlignment="1" applyProtection="1">
      <alignment horizontal="left" vertical="center"/>
    </xf>
    <xf numFmtId="9" fontId="5" fillId="0" borderId="2" xfId="3" applyNumberFormat="1" applyFont="1" applyFill="1" applyBorder="1" applyAlignment="1" applyProtection="1">
      <alignment horizontal="left" vertical="center"/>
    </xf>
    <xf numFmtId="0" fontId="5" fillId="4" borderId="3" xfId="3" applyNumberFormat="1" applyFont="1" applyFill="1" applyBorder="1" applyAlignment="1" applyProtection="1">
      <alignment horizontal="center" vertical="center"/>
    </xf>
    <xf numFmtId="9" fontId="5" fillId="4" borderId="3" xfId="3" applyNumberFormat="1" applyFont="1" applyFill="1" applyBorder="1" applyAlignment="1" applyProtection="1">
      <alignment horizontal="center" vertical="center"/>
    </xf>
    <xf numFmtId="1" fontId="5" fillId="0" borderId="3" xfId="3" applyNumberFormat="1" applyFont="1" applyFill="1" applyBorder="1" applyAlignment="1" applyProtection="1">
      <alignment horizontal="center" vertical="center"/>
    </xf>
    <xf numFmtId="9" fontId="5" fillId="0" borderId="3" xfId="3" applyNumberFormat="1" applyFont="1" applyFill="1" applyBorder="1" applyAlignment="1" applyProtection="1">
      <alignment horizontal="center" vertical="center"/>
    </xf>
    <xf numFmtId="1" fontId="5" fillId="3" borderId="5" xfId="3" applyNumberFormat="1" applyFont="1" applyFill="1" applyBorder="1" applyAlignment="1" applyProtection="1">
      <alignment horizontal="left" vertical="center" wrapText="1"/>
    </xf>
    <xf numFmtId="1" fontId="5" fillId="3" borderId="2" xfId="3" applyNumberFormat="1" applyFont="1" applyFill="1" applyBorder="1" applyAlignment="1" applyProtection="1">
      <alignment horizontal="left" vertical="center" wrapText="1"/>
    </xf>
    <xf numFmtId="1" fontId="5" fillId="3" borderId="2" xfId="3" applyNumberFormat="1" applyFont="1" applyFill="1" applyBorder="1" applyAlignment="1" applyProtection="1">
      <alignment horizontal="center" vertical="center"/>
    </xf>
    <xf numFmtId="1" fontId="5" fillId="4" borderId="17" xfId="3" applyNumberFormat="1" applyFont="1" applyFill="1" applyBorder="1" applyAlignment="1" applyProtection="1">
      <alignment horizontal="center" vertical="center"/>
    </xf>
    <xf numFmtId="0" fontId="11" fillId="3" borderId="1" xfId="3" applyFont="1" applyFill="1" applyBorder="1" applyAlignment="1" applyProtection="1">
      <alignment horizontal="center" vertical="center"/>
    </xf>
    <xf numFmtId="0" fontId="11" fillId="3" borderId="12" xfId="3" applyFont="1" applyFill="1" applyBorder="1" applyAlignment="1" applyProtection="1">
      <alignment horizontal="center" vertical="center"/>
    </xf>
    <xf numFmtId="0" fontId="11" fillId="3" borderId="14" xfId="3" applyFont="1" applyFill="1" applyBorder="1" applyAlignment="1" applyProtection="1">
      <alignment horizontal="center" vertical="center"/>
    </xf>
    <xf numFmtId="0" fontId="11" fillId="3" borderId="15" xfId="3" applyFont="1" applyFill="1" applyBorder="1" applyAlignment="1" applyProtection="1">
      <alignment horizontal="center" vertical="center"/>
    </xf>
    <xf numFmtId="0" fontId="11" fillId="3" borderId="0" xfId="3" applyNumberFormat="1" applyFont="1" applyFill="1" applyAlignment="1" applyProtection="1">
      <alignment horizontal="center" vertical="center"/>
    </xf>
    <xf numFmtId="0" fontId="5" fillId="0" borderId="2" xfId="3" applyNumberFormat="1" applyFont="1" applyFill="1" applyBorder="1" applyAlignment="1" applyProtection="1">
      <alignment horizontal="center" vertical="center"/>
    </xf>
    <xf numFmtId="0" fontId="5" fillId="4" borderId="2" xfId="3" applyNumberFormat="1" applyFont="1" applyFill="1" applyBorder="1" applyAlignment="1" applyProtection="1">
      <alignment vertical="center" wrapText="1"/>
    </xf>
    <xf numFmtId="0" fontId="5" fillId="0" borderId="0" xfId="3" applyNumberFormat="1" applyFont="1" applyFill="1" applyAlignment="1" applyProtection="1"/>
    <xf numFmtId="0" fontId="5" fillId="4" borderId="2" xfId="3" applyNumberFormat="1" applyFont="1" applyFill="1" applyBorder="1" applyAlignment="1" applyProtection="1">
      <alignment horizontal="left" vertical="center" wrapText="1"/>
    </xf>
    <xf numFmtId="1" fontId="5" fillId="4" borderId="2" xfId="3" applyNumberFormat="1" applyFont="1" applyFill="1" applyBorder="1" applyAlignment="1" applyProtection="1">
      <alignment vertical="top" wrapText="1" shrinkToFit="1"/>
    </xf>
    <xf numFmtId="0" fontId="5" fillId="3" borderId="3" xfId="3" applyNumberFormat="1" applyFont="1" applyFill="1" applyBorder="1" applyAlignment="1" applyProtection="1">
      <alignment horizontal="center" vertical="center" wrapText="1"/>
    </xf>
    <xf numFmtId="0" fontId="5" fillId="4" borderId="3" xfId="3" applyNumberFormat="1" applyFont="1" applyFill="1" applyBorder="1" applyProtection="1">
      <alignment vertical="top" wrapText="1"/>
    </xf>
    <xf numFmtId="1" fontId="5" fillId="4" borderId="3" xfId="3" applyNumberFormat="1" applyFont="1" applyFill="1" applyBorder="1" applyProtection="1">
      <alignment vertical="top" wrapText="1"/>
    </xf>
    <xf numFmtId="0" fontId="5" fillId="0" borderId="0" xfId="3" applyNumberFormat="1" applyFont="1" applyFill="1" applyBorder="1" applyAlignment="1" applyProtection="1">
      <alignment horizontal="right"/>
    </xf>
    <xf numFmtId="0" fontId="5" fillId="3" borderId="0" xfId="3" applyFont="1" applyFill="1" applyBorder="1" applyAlignment="1" applyProtection="1">
      <alignment vertical="top"/>
    </xf>
    <xf numFmtId="0" fontId="5" fillId="3" borderId="0" xfId="3" applyNumberFormat="1" applyFont="1" applyFill="1" applyBorder="1" applyAlignment="1" applyProtection="1"/>
    <xf numFmtId="0" fontId="5" fillId="4" borderId="6" xfId="3" applyNumberFormat="1" applyFont="1" applyFill="1" applyBorder="1" applyAlignment="1" applyProtection="1">
      <alignment horizontal="left" vertical="center" wrapText="1"/>
    </xf>
    <xf numFmtId="0" fontId="5" fillId="0" borderId="40" xfId="3" applyNumberFormat="1" applyFont="1" applyFill="1" applyBorder="1" applyAlignment="1" applyProtection="1">
      <alignment horizontal="right"/>
    </xf>
    <xf numFmtId="0" fontId="5" fillId="0" borderId="1" xfId="3" applyFont="1" applyFill="1" applyBorder="1" applyAlignment="1" applyProtection="1">
      <alignment vertical="top"/>
    </xf>
    <xf numFmtId="0" fontId="5" fillId="3" borderId="2" xfId="3" applyNumberFormat="1" applyFont="1" applyFill="1" applyBorder="1" applyAlignment="1">
      <alignment horizontal="left" vertical="top" wrapText="1" indent="1"/>
    </xf>
    <xf numFmtId="0" fontId="5" fillId="3" borderId="2" xfId="3" applyNumberFormat="1" applyFont="1" applyFill="1" applyBorder="1" applyAlignment="1">
      <alignment horizontal="left" vertical="center" wrapText="1" indent="1"/>
    </xf>
    <xf numFmtId="0" fontId="5" fillId="0" borderId="4" xfId="3" applyNumberFormat="1" applyFont="1" applyFill="1" applyBorder="1" applyAlignment="1">
      <alignment horizontal="left" vertical="center" wrapText="1" indent="2"/>
    </xf>
    <xf numFmtId="0" fontId="5" fillId="0" borderId="0" xfId="3" applyFont="1" applyFill="1" applyBorder="1" applyAlignment="1">
      <alignment horizontal="right" vertical="center"/>
    </xf>
    <xf numFmtId="0" fontId="5" fillId="3" borderId="3" xfId="3" applyNumberFormat="1" applyFont="1" applyFill="1" applyBorder="1" applyAlignment="1">
      <alignment horizontal="left" vertical="top" wrapText="1" indent="1"/>
    </xf>
    <xf numFmtId="0" fontId="5" fillId="3" borderId="3" xfId="3" applyNumberFormat="1" applyFont="1" applyFill="1" applyBorder="1" applyAlignment="1" applyProtection="1">
      <alignment horizontal="left" vertical="top" wrapText="1" indent="2"/>
    </xf>
    <xf numFmtId="1" fontId="5" fillId="3" borderId="2" xfId="3" applyNumberFormat="1" applyFont="1" applyFill="1" applyBorder="1" applyAlignment="1" applyProtection="1">
      <alignment horizontal="left" wrapText="1"/>
    </xf>
    <xf numFmtId="0" fontId="5" fillId="3" borderId="0" xfId="3" applyNumberFormat="1" applyFont="1" applyFill="1" applyAlignment="1">
      <alignment horizontal="left"/>
    </xf>
    <xf numFmtId="0" fontId="5" fillId="3" borderId="2" xfId="3" applyNumberFormat="1" applyFont="1" applyFill="1" applyBorder="1" applyAlignment="1" applyProtection="1">
      <alignment horizontal="left" vertical="center" wrapText="1" indent="2"/>
    </xf>
    <xf numFmtId="0" fontId="5" fillId="3" borderId="2" xfId="3" applyNumberFormat="1" applyFont="1" applyFill="1" applyBorder="1" applyAlignment="1" applyProtection="1">
      <alignment horizontal="left" vertical="center" wrapText="1" indent="1"/>
      <protection locked="0"/>
    </xf>
    <xf numFmtId="1" fontId="5" fillId="3" borderId="2" xfId="3" applyNumberFormat="1" applyFont="1" applyFill="1" applyBorder="1" applyAlignment="1" applyProtection="1">
      <alignment horizontal="left" vertical="center" wrapText="1" indent="1"/>
    </xf>
    <xf numFmtId="0" fontId="5" fillId="3" borderId="0" xfId="3" applyNumberFormat="1" applyFont="1" applyFill="1" applyAlignment="1">
      <alignment horizontal="left" indent="1"/>
    </xf>
    <xf numFmtId="1" fontId="5" fillId="3" borderId="2" xfId="3" applyNumberFormat="1" applyFont="1" applyFill="1" applyBorder="1" applyAlignment="1" applyProtection="1">
      <alignment horizontal="left" vertical="center" indent="1"/>
    </xf>
    <xf numFmtId="0" fontId="5" fillId="3" borderId="2" xfId="3" applyNumberFormat="1" applyFont="1" applyFill="1" applyBorder="1" applyAlignment="1" applyProtection="1">
      <alignment horizontal="left" vertical="center" indent="1"/>
    </xf>
    <xf numFmtId="1" fontId="5" fillId="0" borderId="2" xfId="3" applyNumberFormat="1" applyFont="1" applyFill="1" applyBorder="1" applyAlignment="1">
      <alignment horizontal="left" vertical="center" indent="1"/>
    </xf>
    <xf numFmtId="1" fontId="5" fillId="0" borderId="2" xfId="3" applyNumberFormat="1" applyFont="1" applyFill="1" applyBorder="1" applyAlignment="1" applyProtection="1">
      <alignment horizontal="left" vertical="center" indent="1"/>
    </xf>
    <xf numFmtId="0" fontId="5" fillId="0" borderId="0" xfId="3" applyFont="1" applyFill="1" applyBorder="1" applyAlignment="1">
      <alignment horizontal="left" indent="1"/>
    </xf>
    <xf numFmtId="9" fontId="5" fillId="3" borderId="0" xfId="3" applyNumberFormat="1" applyFont="1" applyFill="1" applyBorder="1" applyAlignment="1">
      <alignment horizontal="left" vertical="top" indent="1"/>
    </xf>
    <xf numFmtId="1" fontId="37" fillId="3" borderId="0" xfId="3" applyNumberFormat="1" applyFont="1" applyFill="1" applyAlignment="1">
      <alignment horizontal="center" vertical="center"/>
    </xf>
    <xf numFmtId="1" fontId="5" fillId="0" borderId="2" xfId="3" applyNumberFormat="1" applyFont="1" applyFill="1" applyBorder="1" applyAlignment="1" applyProtection="1">
      <alignment wrapText="1" shrinkToFit="1"/>
      <protection locked="0"/>
    </xf>
    <xf numFmtId="0" fontId="38" fillId="3" borderId="0" xfId="3" applyFont="1" applyFill="1" applyAlignment="1">
      <alignment horizontal="right" vertical="top"/>
    </xf>
    <xf numFmtId="1" fontId="38" fillId="3" borderId="0" xfId="3" applyNumberFormat="1" applyFont="1" applyFill="1" applyAlignment="1">
      <alignment horizontal="center" vertical="center"/>
    </xf>
    <xf numFmtId="9" fontId="5" fillId="0" borderId="24" xfId="3" applyNumberFormat="1" applyFont="1" applyFill="1" applyBorder="1" applyAlignment="1" applyProtection="1">
      <alignment horizontal="center" vertical="center"/>
    </xf>
    <xf numFmtId="0" fontId="16" fillId="3" borderId="0" xfId="3" applyFont="1" applyFill="1" applyBorder="1" applyAlignment="1">
      <alignment vertical="top"/>
    </xf>
    <xf numFmtId="0" fontId="5" fillId="0" borderId="0" xfId="3" applyNumberFormat="1" applyFont="1" applyFill="1" applyBorder="1" applyAlignment="1">
      <alignment horizontal="center" vertical="center"/>
    </xf>
    <xf numFmtId="0" fontId="3" fillId="3" borderId="2" xfId="3" applyFont="1" applyFill="1" applyBorder="1" applyAlignment="1">
      <alignment horizontal="center" vertical="center" wrapText="1"/>
    </xf>
    <xf numFmtId="9" fontId="5" fillId="4" borderId="2" xfId="3" applyNumberFormat="1" applyFont="1" applyFill="1" applyBorder="1" applyAlignment="1">
      <alignment horizontal="center" vertical="center"/>
    </xf>
    <xf numFmtId="9" fontId="5" fillId="4" borderId="24" xfId="3" applyNumberFormat="1" applyFont="1" applyFill="1" applyBorder="1" applyAlignment="1" applyProtection="1">
      <alignment horizontal="center" vertical="center"/>
    </xf>
    <xf numFmtId="9" fontId="5" fillId="3" borderId="24" xfId="3" applyNumberFormat="1" applyFont="1" applyFill="1" applyBorder="1" applyAlignment="1" applyProtection="1">
      <alignment horizontal="center" vertical="center"/>
    </xf>
    <xf numFmtId="1" fontId="5" fillId="3" borderId="24" xfId="3" applyNumberFormat="1" applyFont="1" applyFill="1" applyBorder="1" applyAlignment="1" applyProtection="1">
      <alignment horizontal="center" vertical="center" wrapText="1"/>
    </xf>
    <xf numFmtId="0" fontId="5" fillId="0" borderId="24" xfId="3" applyNumberFormat="1" applyFont="1" applyFill="1" applyBorder="1" applyAlignment="1">
      <alignment horizontal="center" vertical="center"/>
    </xf>
    <xf numFmtId="0" fontId="3" fillId="3" borderId="0" xfId="3" applyFont="1" applyFill="1" applyBorder="1" applyAlignment="1">
      <alignment vertical="center"/>
    </xf>
    <xf numFmtId="1" fontId="5" fillId="3" borderId="0" xfId="3" applyNumberFormat="1" applyFont="1" applyFill="1" applyBorder="1" applyAlignment="1">
      <alignment horizontal="right" vertical="center"/>
    </xf>
    <xf numFmtId="0" fontId="3" fillId="0" borderId="0" xfId="3" applyFont="1" applyFill="1" applyBorder="1" applyAlignment="1">
      <alignment horizontal="center" vertical="center"/>
    </xf>
    <xf numFmtId="0" fontId="3" fillId="0" borderId="0" xfId="3" applyFont="1" applyFill="1" applyBorder="1" applyAlignment="1">
      <alignment vertical="center"/>
    </xf>
    <xf numFmtId="0" fontId="5" fillId="3" borderId="0" xfId="3" applyNumberFormat="1" applyFont="1" applyFill="1" applyBorder="1" applyAlignment="1">
      <alignment horizontal="right"/>
    </xf>
    <xf numFmtId="0" fontId="5" fillId="0" borderId="0" xfId="3" applyFont="1" applyFill="1" applyBorder="1" applyAlignment="1" applyProtection="1">
      <alignment vertical="top"/>
    </xf>
    <xf numFmtId="0" fontId="5" fillId="0" borderId="0" xfId="3" applyNumberFormat="1" applyFont="1" applyFill="1" applyBorder="1" applyAlignment="1" applyProtection="1"/>
    <xf numFmtId="0" fontId="5" fillId="0" borderId="0" xfId="3" applyNumberFormat="1" applyFont="1" applyFill="1" applyBorder="1" applyAlignment="1">
      <alignment horizontal="left"/>
    </xf>
    <xf numFmtId="0" fontId="5" fillId="0" borderId="0" xfId="3" applyFont="1" applyFill="1" applyBorder="1" applyAlignment="1">
      <alignment horizontal="left" vertical="top"/>
    </xf>
    <xf numFmtId="1" fontId="3" fillId="4" borderId="2" xfId="3" applyNumberFormat="1" applyFont="1" applyFill="1" applyBorder="1" applyAlignment="1">
      <alignment horizontal="center" vertical="center" wrapText="1"/>
    </xf>
    <xf numFmtId="9" fontId="5" fillId="0" borderId="2" xfId="3" applyNumberFormat="1" applyFont="1" applyFill="1" applyBorder="1" applyAlignment="1">
      <alignment horizontal="center" vertical="center"/>
    </xf>
    <xf numFmtId="9" fontId="5" fillId="3" borderId="2" xfId="3" applyNumberFormat="1" applyFont="1" applyFill="1" applyBorder="1" applyAlignment="1">
      <alignment horizontal="center" vertical="center"/>
    </xf>
    <xf numFmtId="1" fontId="5" fillId="0" borderId="2" xfId="3" applyNumberFormat="1" applyFont="1" applyFill="1" applyBorder="1" applyAlignment="1">
      <alignment horizontal="left" vertical="center"/>
    </xf>
    <xf numFmtId="9" fontId="5" fillId="0" borderId="2" xfId="3" applyNumberFormat="1" applyFont="1" applyFill="1" applyBorder="1" applyAlignment="1">
      <alignment horizontal="left" vertical="center"/>
    </xf>
    <xf numFmtId="1" fontId="10" fillId="3" borderId="0" xfId="3" applyNumberFormat="1" applyFont="1" applyFill="1" applyBorder="1" applyAlignment="1">
      <alignment vertical="center"/>
    </xf>
    <xf numFmtId="0" fontId="3" fillId="3" borderId="24" xfId="3" applyFont="1" applyFill="1" applyBorder="1" applyAlignment="1" applyProtection="1">
      <alignment horizontal="center" vertical="center" wrapText="1"/>
    </xf>
    <xf numFmtId="9" fontId="10" fillId="4" borderId="24" xfId="3" applyNumberFormat="1" applyFont="1" applyFill="1" applyBorder="1" applyAlignment="1" applyProtection="1">
      <alignment horizontal="center" vertical="center"/>
    </xf>
    <xf numFmtId="1" fontId="5" fillId="3" borderId="24" xfId="3" applyNumberFormat="1" applyFont="1" applyFill="1" applyBorder="1" applyAlignment="1" applyProtection="1">
      <alignment horizontal="left" wrapText="1"/>
    </xf>
    <xf numFmtId="9" fontId="5" fillId="0" borderId="24" xfId="3" applyNumberFormat="1" applyFont="1" applyFill="1" applyBorder="1" applyAlignment="1" applyProtection="1">
      <alignment horizontal="left" vertical="center" indent="1"/>
    </xf>
    <xf numFmtId="1" fontId="5" fillId="3" borderId="24" xfId="3" applyNumberFormat="1" applyFont="1" applyFill="1" applyBorder="1" applyAlignment="1" applyProtection="1">
      <alignment horizontal="left" vertical="center" wrapText="1" indent="1"/>
    </xf>
    <xf numFmtId="1" fontId="5" fillId="3" borderId="24" xfId="3" applyNumberFormat="1" applyFont="1" applyFill="1" applyBorder="1" applyAlignment="1" applyProtection="1">
      <alignment horizontal="left" vertical="center" indent="1"/>
    </xf>
    <xf numFmtId="1" fontId="5" fillId="3" borderId="24" xfId="3" applyNumberFormat="1" applyFont="1" applyFill="1" applyBorder="1" applyAlignment="1" applyProtection="1">
      <alignment horizontal="left" vertical="center"/>
    </xf>
    <xf numFmtId="0" fontId="5" fillId="3" borderId="24" xfId="3" applyFont="1" applyFill="1" applyBorder="1" applyAlignment="1" applyProtection="1">
      <alignment horizontal="center" vertical="center"/>
    </xf>
    <xf numFmtId="0" fontId="18" fillId="3" borderId="0" xfId="3" applyFont="1" applyFill="1" applyBorder="1" applyAlignment="1">
      <alignment vertical="top"/>
    </xf>
    <xf numFmtId="1" fontId="5" fillId="3" borderId="0" xfId="3" applyNumberFormat="1" applyFont="1" applyFill="1" applyBorder="1" applyAlignment="1">
      <alignment horizontal="left"/>
    </xf>
    <xf numFmtId="9" fontId="5" fillId="3" borderId="0" xfId="3" applyNumberFormat="1" applyFont="1" applyFill="1" applyBorder="1" applyAlignment="1">
      <alignment horizontal="left"/>
    </xf>
    <xf numFmtId="1" fontId="5" fillId="3" borderId="0" xfId="3" applyNumberFormat="1" applyFont="1" applyFill="1" applyBorder="1" applyAlignment="1">
      <alignment vertical="center"/>
    </xf>
    <xf numFmtId="0" fontId="5" fillId="0" borderId="0" xfId="3" applyFont="1" applyFill="1" applyBorder="1" applyAlignment="1"/>
    <xf numFmtId="0" fontId="5" fillId="0" borderId="0" xfId="3" applyFont="1" applyFill="1" applyBorder="1" applyAlignment="1">
      <alignment horizontal="left" vertical="top" indent="1"/>
    </xf>
    <xf numFmtId="1" fontId="5" fillId="3" borderId="0" xfId="3" applyNumberFormat="1" applyFont="1" applyFill="1" applyBorder="1" applyAlignment="1">
      <alignment horizontal="left" vertical="top" indent="1"/>
    </xf>
    <xf numFmtId="0" fontId="5" fillId="0" borderId="0" xfId="3" applyNumberFormat="1" applyFont="1" applyFill="1" applyAlignment="1" applyProtection="1">
      <protection locked="0"/>
    </xf>
    <xf numFmtId="0" fontId="5" fillId="3" borderId="5" xfId="3" applyNumberFormat="1" applyFont="1" applyFill="1" applyBorder="1" applyAlignment="1">
      <alignment horizontal="left" vertical="top" wrapText="1"/>
    </xf>
    <xf numFmtId="1" fontId="5" fillId="6" borderId="2" xfId="3" applyNumberFormat="1" applyFont="1" applyFill="1" applyBorder="1" applyAlignment="1">
      <alignment horizontal="center" vertical="center"/>
    </xf>
    <xf numFmtId="1" fontId="5" fillId="6" borderId="2" xfId="3" applyNumberFormat="1" applyFont="1" applyFill="1" applyBorder="1" applyAlignment="1" applyProtection="1">
      <alignment vertical="top" wrapText="1" shrinkToFit="1"/>
      <protection locked="0"/>
    </xf>
    <xf numFmtId="9" fontId="5" fillId="6" borderId="2" xfId="3" applyNumberFormat="1" applyFont="1" applyFill="1" applyBorder="1" applyAlignment="1" applyProtection="1">
      <alignment horizontal="center" vertical="center"/>
    </xf>
    <xf numFmtId="0" fontId="5" fillId="6" borderId="2" xfId="3" applyNumberFormat="1" applyFont="1" applyFill="1" applyBorder="1" applyAlignment="1" applyProtection="1">
      <alignment horizontal="center" vertical="center"/>
      <protection locked="0"/>
    </xf>
    <xf numFmtId="0" fontId="5" fillId="3" borderId="0" xfId="0" quotePrefix="1" applyNumberFormat="1" applyFont="1" applyFill="1" applyAlignment="1"/>
    <xf numFmtId="0" fontId="5" fillId="3" borderId="0" xfId="0" quotePrefix="1" applyNumberFormat="1" applyFont="1" applyFill="1" applyBorder="1" applyAlignment="1">
      <alignment vertical="top"/>
    </xf>
    <xf numFmtId="0" fontId="3" fillId="0" borderId="2" xfId="0" applyFont="1" applyFill="1" applyBorder="1" applyAlignment="1">
      <alignment horizontal="left" vertical="top" wrapText="1" indent="2"/>
    </xf>
    <xf numFmtId="0" fontId="5" fillId="5" borderId="3" xfId="0" applyNumberFormat="1" applyFont="1" applyFill="1" applyBorder="1" applyAlignment="1">
      <alignment horizontal="left" vertical="top" wrapText="1" indent="1"/>
    </xf>
    <xf numFmtId="9" fontId="38" fillId="3" borderId="0" xfId="5" applyFont="1" applyFill="1" applyAlignment="1">
      <alignment horizontal="left" vertical="top"/>
    </xf>
    <xf numFmtId="0" fontId="3" fillId="0" borderId="2" xfId="0" applyFont="1" applyFill="1" applyBorder="1" applyAlignment="1">
      <alignment horizontal="left" vertical="top" wrapText="1"/>
    </xf>
    <xf numFmtId="0" fontId="3" fillId="4" borderId="2" xfId="0" applyFont="1" applyFill="1" applyBorder="1" applyAlignment="1">
      <alignment horizontal="justify" vertical="top" wrapText="1"/>
    </xf>
    <xf numFmtId="0" fontId="5" fillId="6" borderId="0" xfId="3" applyNumberFormat="1" applyFont="1" applyFill="1" applyAlignment="1">
      <alignment horizontal="left" wrapText="1"/>
    </xf>
    <xf numFmtId="9" fontId="54" fillId="3" borderId="0" xfId="5" applyFont="1" applyFill="1" applyBorder="1" applyAlignment="1" applyProtection="1">
      <alignment horizontal="right" vertical="center"/>
    </xf>
    <xf numFmtId="0" fontId="54" fillId="3" borderId="0" xfId="0" quotePrefix="1" applyNumberFormat="1" applyFont="1" applyFill="1" applyBorder="1" applyAlignment="1" applyProtection="1">
      <alignment vertical="center"/>
    </xf>
    <xf numFmtId="1" fontId="54" fillId="3" borderId="0" xfId="0" applyNumberFormat="1" applyFont="1" applyFill="1" applyBorder="1" applyAlignment="1" applyProtection="1">
      <alignment horizontal="left" vertical="center"/>
    </xf>
    <xf numFmtId="0" fontId="56" fillId="3" borderId="65" xfId="0" applyNumberFormat="1" applyFont="1" applyFill="1" applyBorder="1">
      <alignment vertical="top" wrapText="1"/>
    </xf>
    <xf numFmtId="9" fontId="59" fillId="3" borderId="65" xfId="5" applyFont="1" applyFill="1" applyBorder="1" applyAlignment="1" applyProtection="1">
      <alignment horizontal="right" vertical="center"/>
    </xf>
    <xf numFmtId="9" fontId="59" fillId="3" borderId="65" xfId="5" applyFont="1" applyFill="1" applyBorder="1" applyAlignment="1" applyProtection="1">
      <alignment horizontal="right"/>
    </xf>
    <xf numFmtId="0" fontId="59" fillId="3" borderId="65" xfId="0" applyNumberFormat="1" applyFont="1" applyFill="1" applyBorder="1" applyAlignment="1" applyProtection="1">
      <alignment vertical="center"/>
    </xf>
    <xf numFmtId="1" fontId="56" fillId="3" borderId="65" xfId="0" applyNumberFormat="1" applyFont="1" applyFill="1" applyBorder="1" applyAlignment="1" applyProtection="1">
      <alignment vertical="center"/>
    </xf>
    <xf numFmtId="9" fontId="56" fillId="3" borderId="65" xfId="5" applyFont="1" applyFill="1" applyBorder="1" applyAlignment="1" applyProtection="1">
      <alignment vertical="center"/>
    </xf>
    <xf numFmtId="0" fontId="56" fillId="3" borderId="66" xfId="0" applyNumberFormat="1" applyFont="1" applyFill="1" applyBorder="1" applyAlignment="1">
      <alignment horizontal="left" vertical="center" wrapText="1"/>
    </xf>
    <xf numFmtId="9" fontId="59" fillId="3" borderId="66" xfId="5" applyFont="1" applyFill="1" applyBorder="1" applyAlignment="1" applyProtection="1">
      <alignment horizontal="left" vertical="center"/>
    </xf>
    <xf numFmtId="0" fontId="59" fillId="3" borderId="66" xfId="0" applyNumberFormat="1" applyFont="1" applyFill="1" applyBorder="1" applyAlignment="1" applyProtection="1">
      <alignment horizontal="left" vertical="center"/>
    </xf>
    <xf numFmtId="1" fontId="56" fillId="3" borderId="66" xfId="0" applyNumberFormat="1" applyFont="1" applyFill="1" applyBorder="1" applyAlignment="1" applyProtection="1">
      <alignment horizontal="left" vertical="center"/>
    </xf>
    <xf numFmtId="9" fontId="56" fillId="3" borderId="66" xfId="5" applyFont="1" applyFill="1" applyBorder="1" applyAlignment="1" applyProtection="1">
      <alignment horizontal="left" vertical="center"/>
    </xf>
    <xf numFmtId="0" fontId="54" fillId="0" borderId="0" xfId="0" applyNumberFormat="1" applyFont="1" applyFill="1" applyBorder="1" applyAlignment="1" applyProtection="1">
      <alignment horizontal="left" vertical="center"/>
    </xf>
    <xf numFmtId="0" fontId="54" fillId="0" borderId="0" xfId="0" quotePrefix="1" applyNumberFormat="1" applyFont="1" applyFill="1" applyBorder="1" applyAlignment="1" applyProtection="1">
      <alignment horizontal="left" vertical="center"/>
    </xf>
    <xf numFmtId="9" fontId="56" fillId="3" borderId="66" xfId="5" applyFont="1" applyFill="1" applyBorder="1" applyAlignment="1" applyProtection="1">
      <alignment vertical="center"/>
    </xf>
    <xf numFmtId="0" fontId="54" fillId="3" borderId="0" xfId="0" applyNumberFormat="1" applyFont="1" applyFill="1" applyBorder="1" applyAlignment="1">
      <alignment horizontal="left" vertical="center" wrapText="1"/>
    </xf>
    <xf numFmtId="9" fontId="55" fillId="3" borderId="0" xfId="5" applyFont="1" applyFill="1" applyBorder="1" applyAlignment="1" applyProtection="1">
      <alignment horizontal="left" vertical="center"/>
    </xf>
    <xf numFmtId="0" fontId="55" fillId="3" borderId="0" xfId="0" applyNumberFormat="1" applyFont="1" applyFill="1" applyBorder="1" applyAlignment="1" applyProtection="1">
      <alignment horizontal="left" vertical="center"/>
    </xf>
    <xf numFmtId="9" fontId="54" fillId="3" borderId="0" xfId="5" applyFont="1" applyFill="1" applyBorder="1" applyAlignment="1" applyProtection="1">
      <alignment horizontal="left" vertical="center"/>
    </xf>
    <xf numFmtId="1" fontId="54" fillId="4" borderId="0" xfId="0" applyNumberFormat="1" applyFont="1" applyFill="1" applyBorder="1" applyAlignment="1">
      <alignment horizontal="left" vertical="center"/>
    </xf>
    <xf numFmtId="0" fontId="54" fillId="4" borderId="0" xfId="0" applyNumberFormat="1" applyFont="1" applyFill="1" applyBorder="1" applyAlignment="1">
      <alignment vertical="center"/>
    </xf>
    <xf numFmtId="0" fontId="56" fillId="3" borderId="65" xfId="0" applyNumberFormat="1" applyFont="1" applyFill="1" applyBorder="1" applyAlignment="1">
      <alignment horizontal="left" vertical="center" wrapText="1"/>
    </xf>
    <xf numFmtId="9" fontId="59" fillId="3" borderId="65" xfId="5" applyFont="1" applyFill="1" applyBorder="1" applyAlignment="1" applyProtection="1">
      <alignment horizontal="left" vertical="center"/>
    </xf>
    <xf numFmtId="0" fontId="59" fillId="3" borderId="65" xfId="0" applyNumberFormat="1" applyFont="1" applyFill="1" applyBorder="1" applyAlignment="1" applyProtection="1">
      <alignment horizontal="left" vertical="center"/>
    </xf>
    <xf numFmtId="1" fontId="56" fillId="3" borderId="65" xfId="0" applyNumberFormat="1" applyFont="1" applyFill="1" applyBorder="1" applyAlignment="1" applyProtection="1">
      <alignment horizontal="left" vertical="center"/>
    </xf>
    <xf numFmtId="9" fontId="56" fillId="3" borderId="65" xfId="5" applyFont="1" applyFill="1" applyBorder="1" applyAlignment="1" applyProtection="1">
      <alignment horizontal="left" vertical="center"/>
    </xf>
    <xf numFmtId="0" fontId="54" fillId="0" borderId="65" xfId="0" applyNumberFormat="1" applyFont="1" applyFill="1" applyBorder="1" applyAlignment="1" applyProtection="1">
      <alignment horizontal="left" vertical="center"/>
    </xf>
    <xf numFmtId="0" fontId="54" fillId="0" borderId="65" xfId="0" quotePrefix="1" applyNumberFormat="1" applyFont="1" applyFill="1" applyBorder="1" applyAlignment="1" applyProtection="1">
      <alignment horizontal="left" vertical="center"/>
    </xf>
    <xf numFmtId="0" fontId="56" fillId="3" borderId="0" xfId="0" applyNumberFormat="1" applyFont="1" applyFill="1" applyBorder="1" applyAlignment="1">
      <alignment horizontal="left" vertical="center" wrapText="1"/>
    </xf>
    <xf numFmtId="9" fontId="59" fillId="3" borderId="0" xfId="5" applyFont="1" applyFill="1" applyBorder="1" applyAlignment="1" applyProtection="1">
      <alignment horizontal="left" vertical="center"/>
    </xf>
    <xf numFmtId="0" fontId="59" fillId="3" borderId="0" xfId="0" applyNumberFormat="1" applyFont="1" applyFill="1" applyBorder="1" applyAlignment="1" applyProtection="1">
      <alignment horizontal="left" vertical="center"/>
    </xf>
    <xf numFmtId="1" fontId="56" fillId="3" borderId="0" xfId="0" applyNumberFormat="1" applyFont="1" applyFill="1" applyBorder="1" applyAlignment="1" applyProtection="1">
      <alignment horizontal="left" vertical="center"/>
    </xf>
    <xf numFmtId="9" fontId="56" fillId="3" borderId="0" xfId="5" applyFont="1" applyFill="1" applyBorder="1" applyAlignment="1" applyProtection="1">
      <alignment horizontal="left" vertical="center"/>
    </xf>
    <xf numFmtId="9" fontId="56" fillId="3" borderId="0" xfId="5" applyFont="1" applyFill="1" applyBorder="1" applyAlignment="1" applyProtection="1">
      <alignment horizontal="right" vertical="center"/>
    </xf>
    <xf numFmtId="0" fontId="16" fillId="3" borderId="0" xfId="3" applyFont="1" applyFill="1" applyAlignment="1" applyProtection="1">
      <alignment horizontal="left" vertical="center"/>
    </xf>
    <xf numFmtId="0" fontId="16" fillId="3" borderId="0" xfId="3" applyFont="1" applyFill="1" applyAlignment="1" applyProtection="1">
      <alignment vertical="top"/>
    </xf>
    <xf numFmtId="0" fontId="38" fillId="3" borderId="0" xfId="3" applyFont="1" applyFill="1" applyAlignment="1" applyProtection="1">
      <alignment horizontal="right" vertical="top"/>
    </xf>
    <xf numFmtId="9" fontId="38" fillId="3" borderId="0" xfId="5" applyFont="1" applyFill="1" applyAlignment="1" applyProtection="1">
      <alignment horizontal="center" vertical="top"/>
    </xf>
    <xf numFmtId="1" fontId="38" fillId="3" borderId="0" xfId="3" applyNumberFormat="1" applyFont="1" applyFill="1" applyAlignment="1" applyProtection="1">
      <alignment horizontal="center" vertical="center"/>
    </xf>
    <xf numFmtId="0" fontId="38" fillId="3" borderId="0" xfId="3" applyFont="1" applyFill="1" applyAlignment="1" applyProtection="1">
      <alignment horizontal="center" vertical="top"/>
    </xf>
    <xf numFmtId="0" fontId="3" fillId="3" borderId="0" xfId="3" applyFont="1" applyFill="1" applyBorder="1" applyAlignment="1">
      <alignment vertical="center" wrapText="1"/>
    </xf>
    <xf numFmtId="1" fontId="10" fillId="4" borderId="2" xfId="3" applyNumberFormat="1" applyFont="1" applyFill="1" applyBorder="1" applyAlignment="1" applyProtection="1">
      <alignment horizontal="center" vertical="center" wrapText="1"/>
    </xf>
    <xf numFmtId="0" fontId="10" fillId="4" borderId="2" xfId="3" applyNumberFormat="1" applyFont="1" applyFill="1" applyBorder="1" applyAlignment="1" applyProtection="1">
      <alignment vertical="center" wrapText="1"/>
      <protection locked="0"/>
    </xf>
    <xf numFmtId="0" fontId="5" fillId="3" borderId="0" xfId="3" applyNumberFormat="1" applyFont="1" applyFill="1" applyBorder="1" applyAlignment="1">
      <alignment vertical="center" wrapText="1"/>
    </xf>
    <xf numFmtId="0" fontId="5" fillId="0" borderId="0" xfId="3" applyFont="1" applyFill="1" applyBorder="1" applyAlignment="1" applyProtection="1">
      <alignment vertical="center" wrapText="1"/>
    </xf>
    <xf numFmtId="1" fontId="5" fillId="0" borderId="0" xfId="3" applyNumberFormat="1" applyFont="1" applyFill="1" applyBorder="1" applyAlignment="1" applyProtection="1">
      <alignment horizontal="center" vertical="center"/>
    </xf>
    <xf numFmtId="0" fontId="10" fillId="0" borderId="0" xfId="3" applyFont="1" applyFill="1" applyBorder="1" applyAlignment="1" applyProtection="1">
      <alignment vertical="center" wrapText="1"/>
    </xf>
    <xf numFmtId="0" fontId="10" fillId="0" borderId="0" xfId="3" applyNumberFormat="1" applyFont="1" applyFill="1" applyBorder="1" applyAlignment="1" applyProtection="1">
      <alignment vertical="center" wrapText="1"/>
    </xf>
    <xf numFmtId="0" fontId="3" fillId="0" borderId="2" xfId="3" applyFont="1" applyFill="1" applyBorder="1" applyAlignment="1" applyProtection="1">
      <alignment horizontal="left" vertical="center" wrapText="1"/>
    </xf>
    <xf numFmtId="0" fontId="5" fillId="3" borderId="0" xfId="3" applyNumberFormat="1" applyFont="1" applyFill="1" applyBorder="1" applyAlignment="1">
      <alignment horizontal="center" vertical="center" wrapText="1"/>
    </xf>
    <xf numFmtId="1" fontId="5" fillId="3" borderId="3" xfId="3" applyNumberFormat="1" applyFont="1" applyFill="1" applyBorder="1" applyAlignment="1" applyProtection="1">
      <alignment horizontal="right" vertical="center"/>
    </xf>
    <xf numFmtId="0" fontId="5" fillId="4" borderId="3" xfId="3" applyNumberFormat="1" applyFont="1" applyFill="1" applyBorder="1" applyAlignment="1" applyProtection="1">
      <alignment horizontal="justify" vertical="top" wrapText="1"/>
    </xf>
    <xf numFmtId="0" fontId="5" fillId="3" borderId="0" xfId="3" applyNumberFormat="1" applyFont="1" applyFill="1" applyBorder="1" applyAlignment="1">
      <alignment horizontal="right" vertical="center"/>
    </xf>
    <xf numFmtId="0" fontId="5" fillId="5" borderId="3" xfId="3" applyNumberFormat="1" applyFont="1" applyFill="1" applyBorder="1" applyAlignment="1" applyProtection="1">
      <alignment horizontal="left" vertical="top" wrapText="1"/>
    </xf>
    <xf numFmtId="0" fontId="5" fillId="3" borderId="4" xfId="3" applyNumberFormat="1" applyFont="1" applyFill="1" applyBorder="1" applyAlignment="1" applyProtection="1">
      <alignment horizontal="center" vertical="center" wrapText="1"/>
    </xf>
    <xf numFmtId="0" fontId="5" fillId="5" borderId="3" xfId="3" applyNumberFormat="1" applyFont="1" applyFill="1" applyBorder="1" applyAlignment="1" applyProtection="1">
      <alignment horizontal="left" vertical="top" wrapText="1" indent="2"/>
    </xf>
    <xf numFmtId="0" fontId="5" fillId="0" borderId="2" xfId="3" applyNumberFormat="1" applyFont="1" applyFill="1" applyBorder="1" applyAlignment="1" applyProtection="1">
      <alignment horizontal="center" vertical="center" wrapText="1"/>
    </xf>
    <xf numFmtId="1" fontId="5" fillId="4" borderId="2" xfId="3" applyNumberFormat="1" applyFont="1" applyFill="1" applyBorder="1" applyAlignment="1" applyProtection="1">
      <alignment horizontal="center" vertical="center" wrapText="1"/>
    </xf>
    <xf numFmtId="0" fontId="5" fillId="4" borderId="2" xfId="3" applyNumberFormat="1" applyFont="1" applyFill="1" applyBorder="1" applyAlignment="1" applyProtection="1">
      <alignment horizontal="center" vertical="center" wrapText="1"/>
    </xf>
    <xf numFmtId="0" fontId="5" fillId="0" borderId="0" xfId="3" applyNumberFormat="1" applyFont="1" applyFill="1" applyBorder="1" applyAlignment="1">
      <alignment vertical="center" wrapText="1"/>
    </xf>
    <xf numFmtId="0" fontId="5" fillId="0" borderId="2" xfId="3" applyNumberFormat="1" applyFont="1" applyFill="1" applyBorder="1" applyAlignment="1" applyProtection="1">
      <alignment horizontal="center" wrapText="1"/>
    </xf>
    <xf numFmtId="0" fontId="5" fillId="3" borderId="2" xfId="3" applyNumberFormat="1" applyFont="1" applyFill="1" applyBorder="1" applyAlignment="1" applyProtection="1">
      <alignment horizontal="left" wrapText="1"/>
    </xf>
    <xf numFmtId="1" fontId="5" fillId="3" borderId="2" xfId="3" applyNumberFormat="1" applyFont="1" applyFill="1" applyBorder="1" applyAlignment="1" applyProtection="1">
      <alignment horizontal="left" wrapText="1"/>
      <protection locked="0"/>
    </xf>
    <xf numFmtId="0" fontId="5" fillId="3" borderId="0" xfId="3" applyNumberFormat="1" applyFont="1" applyFill="1" applyBorder="1" applyAlignment="1">
      <alignment wrapText="1"/>
    </xf>
    <xf numFmtId="0" fontId="5" fillId="0" borderId="0" xfId="3" applyFont="1" applyFill="1" applyBorder="1" applyAlignment="1">
      <alignment wrapText="1"/>
    </xf>
    <xf numFmtId="0" fontId="5" fillId="0" borderId="0" xfId="3" applyNumberFormat="1" applyFont="1" applyFill="1" applyBorder="1" applyAlignment="1">
      <alignment wrapText="1"/>
    </xf>
    <xf numFmtId="9" fontId="5" fillId="0" borderId="0" xfId="3" applyNumberFormat="1" applyFont="1" applyFill="1" applyBorder="1" applyAlignment="1">
      <alignment wrapText="1"/>
    </xf>
    <xf numFmtId="1" fontId="5" fillId="3" borderId="2" xfId="3" applyNumberFormat="1" applyFont="1" applyFill="1" applyBorder="1" applyAlignment="1" applyProtection="1">
      <alignment horizontal="left" vertical="center" wrapText="1"/>
      <protection locked="0"/>
    </xf>
    <xf numFmtId="0" fontId="5" fillId="0" borderId="0" xfId="3" applyFont="1" applyFill="1" applyBorder="1" applyAlignment="1">
      <alignment vertical="center" wrapText="1"/>
    </xf>
    <xf numFmtId="0" fontId="5" fillId="3" borderId="2" xfId="3" applyNumberFormat="1" applyFont="1" applyFill="1" applyBorder="1" applyAlignment="1" applyProtection="1">
      <alignment horizontal="left" vertical="center" wrapText="1"/>
    </xf>
    <xf numFmtId="9" fontId="5" fillId="0" borderId="0" xfId="3" applyNumberFormat="1" applyFont="1" applyFill="1" applyBorder="1" applyAlignment="1">
      <alignment vertical="center" wrapText="1"/>
    </xf>
    <xf numFmtId="9" fontId="73" fillId="0" borderId="0" xfId="3" applyNumberFormat="1" applyFont="1" applyBorder="1">
      <alignment vertical="top" wrapText="1"/>
    </xf>
    <xf numFmtId="0" fontId="5" fillId="4" borderId="2" xfId="3" applyNumberFormat="1" applyFont="1" applyFill="1" applyBorder="1" applyAlignment="1" applyProtection="1">
      <alignment horizontal="justify" vertical="top" wrapText="1"/>
    </xf>
    <xf numFmtId="0" fontId="5" fillId="3" borderId="2" xfId="3" applyNumberFormat="1" applyFont="1" applyFill="1" applyBorder="1" applyAlignment="1" applyProtection="1">
      <alignment horizontal="justify" vertical="top" wrapText="1"/>
    </xf>
    <xf numFmtId="1" fontId="5" fillId="3" borderId="0" xfId="3" applyNumberFormat="1" applyFont="1" applyFill="1" applyBorder="1">
      <alignment vertical="top" wrapText="1"/>
    </xf>
    <xf numFmtId="9" fontId="5" fillId="3" borderId="0" xfId="3" applyNumberFormat="1" applyFont="1" applyFill="1" applyBorder="1">
      <alignment vertical="top" wrapText="1"/>
    </xf>
    <xf numFmtId="0" fontId="5" fillId="3" borderId="0" xfId="3" applyFont="1" applyFill="1" applyBorder="1">
      <alignment vertical="top" wrapText="1"/>
    </xf>
    <xf numFmtId="0" fontId="5" fillId="3" borderId="2" xfId="3" applyNumberFormat="1" applyFont="1" applyFill="1" applyBorder="1" applyAlignment="1" applyProtection="1">
      <alignment horizontal="left" vertical="top" wrapText="1" indent="2"/>
    </xf>
    <xf numFmtId="0" fontId="5" fillId="3" borderId="0" xfId="3" applyFont="1" applyFill="1" applyBorder="1" applyAlignment="1">
      <alignment horizontal="right"/>
    </xf>
    <xf numFmtId="0" fontId="5" fillId="3" borderId="2" xfId="3" applyNumberFormat="1" applyFont="1" applyFill="1" applyBorder="1" applyAlignment="1" applyProtection="1">
      <alignment horizontal="left" vertical="top" wrapText="1"/>
    </xf>
    <xf numFmtId="0" fontId="5" fillId="0" borderId="2" xfId="3" applyNumberFormat="1" applyFont="1" applyFill="1" applyBorder="1" applyAlignment="1" applyProtection="1">
      <alignment horizontal="center" vertical="center" wrapText="1"/>
      <protection locked="0"/>
    </xf>
    <xf numFmtId="1" fontId="5" fillId="0" borderId="2" xfId="3" applyNumberFormat="1" applyFont="1" applyFill="1" applyBorder="1" applyAlignment="1" applyProtection="1">
      <alignment horizontal="center" vertical="center" wrapText="1"/>
    </xf>
    <xf numFmtId="1" fontId="5" fillId="0" borderId="2" xfId="3" applyNumberFormat="1" applyFont="1" applyFill="1" applyBorder="1" applyAlignment="1" applyProtection="1">
      <alignment horizontal="center" vertical="top" wrapText="1"/>
    </xf>
    <xf numFmtId="1" fontId="5" fillId="0" borderId="24" xfId="3" applyNumberFormat="1" applyFont="1" applyFill="1" applyBorder="1" applyProtection="1">
      <alignment vertical="top" wrapText="1"/>
    </xf>
    <xf numFmtId="9" fontId="5" fillId="0" borderId="0" xfId="3" applyNumberFormat="1" applyFont="1" applyFill="1" applyBorder="1">
      <alignment vertical="top" wrapText="1"/>
    </xf>
    <xf numFmtId="0" fontId="5" fillId="0" borderId="0" xfId="3" applyFont="1" applyFill="1" applyBorder="1">
      <alignment vertical="top" wrapText="1"/>
    </xf>
    <xf numFmtId="0" fontId="5" fillId="3" borderId="0" xfId="3" applyNumberFormat="1" applyFont="1" applyFill="1" applyBorder="1">
      <alignment vertical="top" wrapText="1"/>
    </xf>
    <xf numFmtId="0" fontId="5" fillId="3" borderId="2" xfId="3" applyNumberFormat="1" applyFont="1" applyFill="1" applyBorder="1" applyAlignment="1" applyProtection="1">
      <alignment horizontal="justify" vertical="center" wrapText="1"/>
    </xf>
    <xf numFmtId="0" fontId="5" fillId="4" borderId="2" xfId="3" applyNumberFormat="1" applyFont="1" applyFill="1" applyBorder="1" applyAlignment="1" applyProtection="1">
      <alignment horizontal="left" vertical="top" wrapText="1"/>
    </xf>
    <xf numFmtId="0" fontId="5" fillId="0" borderId="2" xfId="3" applyNumberFormat="1" applyFont="1" applyFill="1" applyBorder="1" applyAlignment="1" applyProtection="1">
      <alignment horizontal="left" vertical="center" wrapText="1"/>
    </xf>
    <xf numFmtId="0" fontId="5" fillId="0" borderId="2" xfId="3" applyNumberFormat="1" applyFont="1" applyFill="1" applyBorder="1" applyAlignment="1" applyProtection="1">
      <alignment horizontal="left" vertical="top" wrapText="1"/>
    </xf>
    <xf numFmtId="0" fontId="5" fillId="0" borderId="2" xfId="3" applyNumberFormat="1" applyFont="1" applyFill="1" applyBorder="1" applyAlignment="1" applyProtection="1">
      <alignment horizontal="left" vertical="top" wrapText="1" indent="2"/>
    </xf>
    <xf numFmtId="0" fontId="5" fillId="0" borderId="2" xfId="3" applyNumberFormat="1" applyFont="1" applyFill="1" applyBorder="1" applyAlignment="1" applyProtection="1">
      <alignment horizontal="left" vertical="center" wrapText="1" indent="2"/>
    </xf>
    <xf numFmtId="0" fontId="5" fillId="0" borderId="2" xfId="3" applyNumberFormat="1" applyFont="1" applyFill="1" applyBorder="1" applyAlignment="1" applyProtection="1">
      <alignment horizontal="center" vertical="top" wrapText="1"/>
    </xf>
    <xf numFmtId="1" fontId="5" fillId="0" borderId="2" xfId="3" applyNumberFormat="1" applyFont="1" applyFill="1" applyBorder="1" applyAlignment="1" applyProtection="1">
      <alignment horizontal="left" vertical="top" wrapText="1" indent="2"/>
    </xf>
    <xf numFmtId="1" fontId="5" fillId="3" borderId="0" xfId="3" applyNumberFormat="1" applyFont="1" applyFill="1" applyBorder="1" applyAlignment="1">
      <alignment horizontal="left" vertical="top" wrapText="1" indent="2"/>
    </xf>
    <xf numFmtId="9" fontId="5" fillId="0" borderId="0" xfId="3" applyNumberFormat="1" applyFont="1" applyFill="1" applyBorder="1" applyAlignment="1">
      <alignment horizontal="left" vertical="top" wrapText="1" indent="2"/>
    </xf>
    <xf numFmtId="0" fontId="5" fillId="0" borderId="0" xfId="3" applyFont="1" applyFill="1" applyBorder="1" applyAlignment="1">
      <alignment horizontal="left" vertical="top" wrapText="1" indent="2"/>
    </xf>
    <xf numFmtId="0" fontId="5" fillId="0" borderId="0" xfId="3" applyNumberFormat="1" applyFont="1" applyFill="1" applyBorder="1" applyAlignment="1">
      <alignment horizontal="left" wrapText="1" indent="2"/>
    </xf>
    <xf numFmtId="0" fontId="5" fillId="0" borderId="2" xfId="3" applyNumberFormat="1" applyFont="1" applyFill="1" applyBorder="1" applyAlignment="1" applyProtection="1">
      <alignment horizontal="left" vertical="top" wrapText="1" indent="4"/>
    </xf>
    <xf numFmtId="1" fontId="5" fillId="3" borderId="0" xfId="3" applyNumberFormat="1" applyFont="1" applyFill="1" applyBorder="1" applyAlignment="1" applyProtection="1">
      <alignment horizontal="left" vertical="center" wrapText="1"/>
      <protection locked="0"/>
    </xf>
    <xf numFmtId="0" fontId="3" fillId="4" borderId="2" xfId="3" applyFont="1" applyFill="1" applyBorder="1" applyProtection="1">
      <alignment vertical="top" wrapText="1"/>
    </xf>
    <xf numFmtId="0" fontId="5" fillId="4" borderId="2" xfId="3" applyNumberFormat="1" applyFont="1" applyFill="1" applyBorder="1" applyProtection="1">
      <alignment vertical="top" wrapText="1"/>
    </xf>
    <xf numFmtId="0" fontId="5" fillId="0" borderId="2" xfId="3" applyNumberFormat="1" applyFont="1" applyFill="1" applyBorder="1" applyAlignment="1" applyProtection="1">
      <alignment vertical="center" wrapText="1"/>
    </xf>
    <xf numFmtId="0" fontId="5" fillId="0" borderId="2" xfId="3" applyNumberFormat="1" applyFont="1" applyFill="1" applyBorder="1" applyAlignment="1">
      <alignment horizontal="center" vertical="center" wrapText="1"/>
    </xf>
    <xf numFmtId="0" fontId="5" fillId="0" borderId="2" xfId="3" applyNumberFormat="1" applyFont="1" applyFill="1" applyBorder="1" applyAlignment="1">
      <alignment vertical="center" wrapText="1"/>
    </xf>
    <xf numFmtId="0" fontId="5" fillId="0" borderId="24" xfId="3" applyNumberFormat="1" applyFont="1" applyFill="1" applyBorder="1" applyAlignment="1" applyProtection="1">
      <alignment horizontal="center" vertical="center" wrapText="1"/>
    </xf>
    <xf numFmtId="0" fontId="5" fillId="0" borderId="0" xfId="3" applyNumberFormat="1" applyFont="1" applyFill="1" applyAlignment="1" applyProtection="1">
      <alignment horizontal="center" vertical="center" wrapText="1"/>
    </xf>
    <xf numFmtId="0" fontId="5" fillId="0" borderId="0" xfId="3" applyNumberFormat="1" applyFont="1" applyFill="1" applyAlignment="1" applyProtection="1">
      <alignment vertical="center" wrapText="1"/>
    </xf>
    <xf numFmtId="0" fontId="5" fillId="0" borderId="0" xfId="3" applyNumberFormat="1" applyFont="1" applyFill="1" applyAlignment="1">
      <alignment horizontal="center" vertical="center" wrapText="1"/>
    </xf>
    <xf numFmtId="0" fontId="5" fillId="0" borderId="0" xfId="3" applyNumberFormat="1" applyFont="1" applyFill="1" applyAlignment="1">
      <alignment vertical="center" wrapText="1"/>
    </xf>
    <xf numFmtId="0" fontId="10" fillId="0" borderId="0" xfId="3" applyFont="1" applyFill="1" applyBorder="1" applyAlignment="1">
      <alignment vertical="center" wrapText="1"/>
    </xf>
    <xf numFmtId="0" fontId="10" fillId="0" borderId="0" xfId="3" applyNumberFormat="1" applyFont="1" applyFill="1" applyBorder="1" applyAlignment="1">
      <alignment vertical="center" wrapText="1"/>
    </xf>
    <xf numFmtId="1" fontId="5" fillId="3" borderId="2" xfId="3" applyNumberFormat="1" applyFont="1" applyFill="1" applyBorder="1" applyAlignment="1">
      <alignment horizontal="center" vertical="center" wrapText="1"/>
    </xf>
    <xf numFmtId="0" fontId="3" fillId="0" borderId="2" xfId="3" applyFont="1" applyFill="1" applyBorder="1" applyAlignment="1">
      <alignment horizontal="left" vertical="center" wrapText="1"/>
    </xf>
    <xf numFmtId="0" fontId="5" fillId="5" borderId="2" xfId="3" applyNumberFormat="1" applyFont="1" applyFill="1" applyBorder="1" applyAlignment="1">
      <alignment horizontal="left" vertical="top" wrapText="1"/>
    </xf>
    <xf numFmtId="0" fontId="5" fillId="5" borderId="2" xfId="3" applyNumberFormat="1" applyFont="1" applyFill="1" applyBorder="1" applyAlignment="1">
      <alignment horizontal="left" vertical="top" wrapText="1" indent="2"/>
    </xf>
    <xf numFmtId="1" fontId="5" fillId="3" borderId="2" xfId="3" applyNumberFormat="1" applyFont="1" applyFill="1" applyBorder="1">
      <alignment vertical="top" wrapText="1"/>
    </xf>
    <xf numFmtId="0" fontId="5" fillId="4" borderId="2" xfId="3" applyNumberFormat="1" applyFont="1" applyFill="1" applyBorder="1" applyAlignment="1">
      <alignment vertical="center" wrapText="1"/>
    </xf>
    <xf numFmtId="0" fontId="5" fillId="4" borderId="2" xfId="3" applyNumberFormat="1" applyFont="1" applyFill="1" applyBorder="1" applyAlignment="1">
      <alignment horizontal="justify" vertical="top" wrapText="1"/>
    </xf>
    <xf numFmtId="0" fontId="5" fillId="3" borderId="2" xfId="3" applyNumberFormat="1" applyFont="1" applyFill="1" applyBorder="1" applyAlignment="1">
      <alignment horizontal="justify" vertical="top" wrapText="1"/>
    </xf>
    <xf numFmtId="0" fontId="5" fillId="3" borderId="2" xfId="3" applyNumberFormat="1" applyFont="1" applyFill="1" applyBorder="1" applyAlignment="1">
      <alignment horizontal="left" vertical="top" wrapText="1"/>
    </xf>
    <xf numFmtId="0" fontId="5" fillId="3" borderId="2" xfId="3" applyNumberFormat="1" applyFont="1" applyFill="1" applyBorder="1" applyAlignment="1">
      <alignment horizontal="justify" vertical="center" wrapText="1"/>
    </xf>
    <xf numFmtId="0" fontId="5" fillId="4" borderId="2" xfId="3" applyNumberFormat="1" applyFont="1" applyFill="1" applyBorder="1" applyAlignment="1">
      <alignment horizontal="left" vertical="top" wrapText="1"/>
    </xf>
    <xf numFmtId="0" fontId="5" fillId="0" borderId="2" xfId="3" applyNumberFormat="1" applyFont="1" applyFill="1" applyBorder="1" applyAlignment="1">
      <alignment horizontal="left" vertical="center" wrapText="1"/>
    </xf>
    <xf numFmtId="0" fontId="5" fillId="0" borderId="2" xfId="3" applyNumberFormat="1" applyFont="1" applyFill="1" applyBorder="1" applyAlignment="1">
      <alignment horizontal="left" vertical="center" wrapText="1" indent="2"/>
    </xf>
    <xf numFmtId="0" fontId="5" fillId="0" borderId="2" xfId="3" applyNumberFormat="1" applyFont="1" applyFill="1" applyBorder="1" applyAlignment="1">
      <alignment horizontal="left" vertical="top" wrapText="1" indent="4"/>
    </xf>
    <xf numFmtId="0" fontId="3" fillId="4" borderId="2" xfId="3" applyFont="1" applyFill="1" applyBorder="1">
      <alignment vertical="top" wrapText="1"/>
    </xf>
    <xf numFmtId="0" fontId="54" fillId="3" borderId="0" xfId="0" applyNumberFormat="1" applyFont="1" applyFill="1" applyBorder="1" applyAlignment="1">
      <alignment vertical="center"/>
    </xf>
    <xf numFmtId="0" fontId="3" fillId="3" borderId="2" xfId="3" applyFont="1" applyFill="1" applyBorder="1" applyAlignment="1" applyProtection="1">
      <alignment horizontal="center" vertical="center"/>
    </xf>
    <xf numFmtId="0" fontId="3" fillId="3" borderId="2" xfId="3" applyFont="1" applyFill="1" applyBorder="1" applyAlignment="1" applyProtection="1">
      <alignment vertical="center"/>
    </xf>
    <xf numFmtId="1" fontId="74" fillId="4" borderId="2" xfId="3" applyNumberFormat="1" applyFont="1" applyFill="1" applyBorder="1" applyAlignment="1" applyProtection="1">
      <alignment horizontal="center" vertical="center"/>
    </xf>
    <xf numFmtId="0" fontId="74" fillId="4" borderId="2" xfId="3" applyFont="1" applyFill="1" applyBorder="1" applyAlignment="1" applyProtection="1">
      <alignment horizontal="left" vertical="center"/>
    </xf>
    <xf numFmtId="0" fontId="53" fillId="4" borderId="2" xfId="3" applyFont="1" applyFill="1" applyBorder="1" applyAlignment="1">
      <alignment horizontal="left" vertical="top" wrapText="1"/>
    </xf>
    <xf numFmtId="0" fontId="53" fillId="4" borderId="24" xfId="3" applyFont="1" applyFill="1" applyBorder="1" applyAlignment="1" applyProtection="1">
      <alignment horizontal="center" vertical="center" wrapText="1"/>
    </xf>
    <xf numFmtId="9" fontId="5" fillId="4" borderId="19" xfId="3" applyNumberFormat="1" applyFont="1" applyFill="1" applyBorder="1" applyAlignment="1" applyProtection="1">
      <alignment horizontal="center" vertical="center"/>
    </xf>
    <xf numFmtId="0" fontId="52" fillId="0" borderId="0" xfId="3" applyFont="1" applyFill="1" applyBorder="1" applyAlignment="1">
      <alignment horizontal="left" vertical="top"/>
    </xf>
    <xf numFmtId="0" fontId="52" fillId="0" borderId="0" xfId="3" applyFont="1" applyFill="1" applyAlignment="1">
      <alignment horizontal="left" vertical="top"/>
    </xf>
    <xf numFmtId="1" fontId="53" fillId="0" borderId="2" xfId="3" applyNumberFormat="1" applyFont="1" applyFill="1" applyBorder="1" applyAlignment="1" applyProtection="1">
      <alignment horizontal="center" vertical="center" wrapText="1"/>
    </xf>
    <xf numFmtId="0" fontId="53" fillId="4" borderId="2" xfId="3" applyFont="1" applyFill="1" applyBorder="1" applyAlignment="1" applyProtection="1">
      <alignment horizontal="justify" vertical="top" wrapText="1"/>
    </xf>
    <xf numFmtId="0" fontId="52" fillId="0" borderId="0" xfId="3" applyFont="1" applyFill="1" applyBorder="1" applyAlignment="1">
      <alignment vertical="top"/>
    </xf>
    <xf numFmtId="0" fontId="52" fillId="0" borderId="0" xfId="3" applyFont="1" applyFill="1" applyAlignment="1">
      <alignment vertical="top"/>
    </xf>
    <xf numFmtId="0" fontId="53" fillId="0" borderId="2" xfId="3" applyFont="1" applyFill="1" applyBorder="1" applyAlignment="1" applyProtection="1">
      <alignment horizontal="left" vertical="top" wrapText="1"/>
    </xf>
    <xf numFmtId="0" fontId="53" fillId="0" borderId="2" xfId="3" applyFont="1" applyFill="1" applyBorder="1" applyAlignment="1" applyProtection="1">
      <alignment horizontal="left" vertical="center" wrapText="1"/>
      <protection locked="0"/>
    </xf>
    <xf numFmtId="0" fontId="53" fillId="0" borderId="24" xfId="3" applyFont="1" applyFill="1" applyBorder="1" applyAlignment="1" applyProtection="1">
      <alignment horizontal="center" vertical="center" wrapText="1"/>
    </xf>
    <xf numFmtId="0" fontId="53" fillId="0" borderId="2" xfId="3" applyFont="1" applyFill="1" applyBorder="1" applyAlignment="1" applyProtection="1">
      <alignment horizontal="center" vertical="center" wrapText="1"/>
    </xf>
    <xf numFmtId="0" fontId="53" fillId="0" borderId="0" xfId="3" applyFont="1" applyFill="1" applyBorder="1" applyAlignment="1">
      <alignment horizontal="center" vertical="center"/>
    </xf>
    <xf numFmtId="9" fontId="53" fillId="0" borderId="0" xfId="3" applyNumberFormat="1" applyFont="1" applyFill="1" applyBorder="1" applyAlignment="1">
      <alignment horizontal="center" vertical="center"/>
    </xf>
    <xf numFmtId="0" fontId="53" fillId="0" borderId="2" xfId="3" applyFont="1" applyFill="1" applyBorder="1" applyAlignment="1" applyProtection="1">
      <alignment horizontal="justify" vertical="top" wrapText="1"/>
    </xf>
    <xf numFmtId="0" fontId="53" fillId="0" borderId="2" xfId="3" applyFont="1" applyFill="1" applyBorder="1" applyProtection="1">
      <alignment vertical="top" wrapText="1"/>
    </xf>
    <xf numFmtId="0" fontId="53" fillId="0" borderId="2" xfId="3" applyFont="1" applyFill="1" applyBorder="1" applyAlignment="1" applyProtection="1">
      <alignment horizontal="left" vertical="top" wrapText="1" indent="2"/>
    </xf>
    <xf numFmtId="0" fontId="53" fillId="0" borderId="2" xfId="3" applyFont="1" applyFill="1" applyBorder="1" applyAlignment="1" applyProtection="1">
      <alignment vertical="center" wrapText="1"/>
    </xf>
    <xf numFmtId="0" fontId="53" fillId="0" borderId="0" xfId="3" applyFont="1" applyFill="1" applyBorder="1" applyAlignment="1" applyProtection="1">
      <alignment horizontal="center" vertical="center" wrapText="1"/>
    </xf>
    <xf numFmtId="1" fontId="53" fillId="0" borderId="2" xfId="3" applyNumberFormat="1" applyFont="1" applyFill="1" applyBorder="1" applyAlignment="1" applyProtection="1">
      <alignment horizontal="center" wrapText="1"/>
    </xf>
    <xf numFmtId="0" fontId="53" fillId="0" borderId="2" xfId="3" applyFont="1" applyFill="1" applyBorder="1" applyAlignment="1" applyProtection="1">
      <alignment horizontal="left" wrapText="1" indent="2"/>
    </xf>
    <xf numFmtId="0" fontId="53" fillId="0" borderId="2" xfId="3" applyFont="1" applyFill="1" applyBorder="1" applyAlignment="1" applyProtection="1">
      <alignment horizontal="left" wrapText="1"/>
      <protection locked="0"/>
    </xf>
    <xf numFmtId="0" fontId="53" fillId="0" borderId="24" xfId="3" applyFont="1" applyFill="1" applyBorder="1" applyAlignment="1" applyProtection="1">
      <alignment horizontal="center" wrapText="1"/>
    </xf>
    <xf numFmtId="0" fontId="53" fillId="0" borderId="2" xfId="3" applyFont="1" applyFill="1" applyBorder="1" applyAlignment="1" applyProtection="1">
      <alignment horizontal="center" wrapText="1"/>
    </xf>
    <xf numFmtId="0" fontId="53" fillId="0" borderId="0" xfId="3" applyFont="1" applyFill="1" applyBorder="1" applyAlignment="1">
      <alignment horizontal="center"/>
    </xf>
    <xf numFmtId="9" fontId="53" fillId="0" borderId="0" xfId="3" applyNumberFormat="1" applyFont="1" applyFill="1" applyBorder="1" applyAlignment="1">
      <alignment horizontal="center"/>
    </xf>
    <xf numFmtId="0" fontId="52" fillId="0" borderId="0" xfId="3" applyFont="1" applyFill="1" applyBorder="1" applyAlignment="1"/>
    <xf numFmtId="0" fontId="52" fillId="0" borderId="0" xfId="3" applyFont="1" applyFill="1" applyAlignment="1"/>
    <xf numFmtId="0" fontId="53" fillId="0" borderId="2" xfId="3" applyFont="1" applyFill="1" applyBorder="1" applyAlignment="1" applyProtection="1">
      <alignment horizontal="left" wrapText="1"/>
    </xf>
    <xf numFmtId="1" fontId="19" fillId="4" borderId="3" xfId="3" applyNumberFormat="1" applyFont="1" applyFill="1" applyBorder="1" applyAlignment="1" applyProtection="1">
      <alignment horizontal="center" vertical="top"/>
    </xf>
    <xf numFmtId="0" fontId="53" fillId="0" borderId="2" xfId="3" applyFont="1" applyFill="1" applyBorder="1" applyAlignment="1">
      <alignment horizontal="justify" vertical="top" wrapText="1"/>
    </xf>
    <xf numFmtId="0" fontId="53" fillId="0" borderId="2" xfId="3" applyFont="1" applyFill="1" applyBorder="1" applyAlignment="1" applyProtection="1">
      <alignment horizontal="center" vertical="center" wrapText="1"/>
      <protection locked="0"/>
    </xf>
    <xf numFmtId="0" fontId="53" fillId="0" borderId="2" xfId="3" applyFont="1" applyFill="1" applyBorder="1" applyAlignment="1">
      <alignment horizontal="left" vertical="top" wrapText="1" indent="2"/>
    </xf>
    <xf numFmtId="1" fontId="74" fillId="0" borderId="2" xfId="3" applyNumberFormat="1" applyFont="1" applyFill="1" applyBorder="1" applyAlignment="1" applyProtection="1">
      <alignment horizontal="center" vertical="center"/>
    </xf>
    <xf numFmtId="0" fontId="3" fillId="4" borderId="5" xfId="3" applyFont="1" applyFill="1" applyBorder="1" applyAlignment="1" applyProtection="1">
      <alignment vertical="top"/>
    </xf>
    <xf numFmtId="0" fontId="53" fillId="4" borderId="2" xfId="3" applyFont="1" applyFill="1" applyBorder="1" applyAlignment="1">
      <alignment horizontal="center" vertical="center"/>
    </xf>
    <xf numFmtId="0" fontId="53" fillId="4" borderId="43" xfId="3" applyFont="1" applyFill="1" applyBorder="1" applyAlignment="1" applyProtection="1">
      <alignment horizontal="center" vertical="center"/>
    </xf>
    <xf numFmtId="0" fontId="52" fillId="0" borderId="0" xfId="3" applyFont="1" applyAlignment="1" applyProtection="1">
      <alignment horizontal="center" vertical="center" wrapText="1"/>
    </xf>
    <xf numFmtId="0" fontId="52" fillId="0" borderId="0" xfId="3" applyFont="1" applyProtection="1">
      <alignment vertical="top" wrapText="1"/>
    </xf>
    <xf numFmtId="0" fontId="52" fillId="0" borderId="0" xfId="3" applyFont="1">
      <alignment vertical="top" wrapText="1"/>
    </xf>
    <xf numFmtId="0" fontId="52" fillId="0" borderId="0" xfId="3" applyFont="1" applyBorder="1">
      <alignment vertical="top" wrapText="1"/>
    </xf>
    <xf numFmtId="0" fontId="38" fillId="3" borderId="0" xfId="3" applyFont="1" applyFill="1" applyAlignment="1" applyProtection="1">
      <alignment horizontal="center" vertical="center"/>
    </xf>
    <xf numFmtId="1" fontId="10" fillId="4" borderId="2" xfId="3" applyNumberFormat="1" applyFont="1" applyFill="1" applyBorder="1" applyAlignment="1" applyProtection="1">
      <alignment horizontal="center" vertical="center"/>
    </xf>
    <xf numFmtId="0" fontId="10" fillId="4" borderId="2" xfId="3" applyNumberFormat="1" applyFont="1" applyFill="1" applyBorder="1" applyAlignment="1" applyProtection="1">
      <alignment vertical="center"/>
    </xf>
    <xf numFmtId="1" fontId="5" fillId="4" borderId="2" xfId="3" applyNumberFormat="1" applyFont="1" applyFill="1" applyBorder="1" applyAlignment="1">
      <alignment vertical="center" wrapText="1"/>
    </xf>
    <xf numFmtId="1" fontId="5" fillId="4" borderId="5" xfId="3" applyNumberFormat="1" applyFont="1" applyFill="1" applyBorder="1" applyAlignment="1" applyProtection="1">
      <alignment horizontal="center" vertical="center"/>
    </xf>
    <xf numFmtId="1" fontId="10" fillId="0" borderId="2" xfId="3" applyNumberFormat="1" applyFont="1" applyFill="1" applyBorder="1" applyAlignment="1" applyProtection="1">
      <alignment vertical="top"/>
    </xf>
    <xf numFmtId="1" fontId="10" fillId="0" borderId="2" xfId="3" applyNumberFormat="1" applyFont="1" applyFill="1" applyBorder="1">
      <alignment vertical="top" wrapText="1"/>
    </xf>
    <xf numFmtId="9" fontId="5" fillId="0" borderId="2" xfId="3" applyNumberFormat="1" applyFont="1" applyFill="1" applyBorder="1" applyProtection="1">
      <alignment vertical="top" wrapText="1"/>
    </xf>
    <xf numFmtId="1" fontId="5" fillId="0" borderId="0" xfId="3" applyNumberFormat="1" applyFont="1" applyFill="1" applyBorder="1" applyAlignment="1">
      <alignment vertical="center"/>
    </xf>
    <xf numFmtId="1" fontId="10" fillId="4" borderId="2" xfId="3" applyNumberFormat="1" applyFont="1" applyFill="1" applyBorder="1" applyAlignment="1">
      <alignment vertical="center" wrapText="1"/>
    </xf>
    <xf numFmtId="0" fontId="5" fillId="0" borderId="2" xfId="3" applyNumberFormat="1" applyFont="1" applyFill="1" applyBorder="1" applyProtection="1">
      <alignment vertical="top" wrapText="1"/>
    </xf>
    <xf numFmtId="1" fontId="5" fillId="0" borderId="2" xfId="3" applyNumberFormat="1" applyFont="1" applyFill="1" applyBorder="1" applyAlignment="1" applyProtection="1">
      <alignment horizontal="left" vertical="top" wrapText="1"/>
      <protection locked="0"/>
    </xf>
    <xf numFmtId="0" fontId="5" fillId="0" borderId="24" xfId="3" applyNumberFormat="1" applyFont="1" applyFill="1" applyBorder="1" applyAlignment="1" applyProtection="1">
      <alignment horizontal="center" vertical="top" wrapText="1"/>
    </xf>
    <xf numFmtId="1" fontId="5" fillId="0" borderId="0" xfId="3" applyNumberFormat="1" applyFont="1" applyFill="1" applyBorder="1" applyAlignment="1">
      <alignment vertical="top"/>
    </xf>
    <xf numFmtId="1" fontId="5" fillId="0" borderId="2" xfId="3" applyNumberFormat="1" applyFont="1" applyFill="1" applyBorder="1" applyProtection="1">
      <alignment vertical="top" wrapText="1"/>
    </xf>
    <xf numFmtId="0" fontId="5" fillId="0" borderId="2" xfId="3" applyNumberFormat="1" applyFont="1" applyFill="1" applyBorder="1" applyAlignment="1" applyProtection="1">
      <alignment horizontal="center"/>
    </xf>
    <xf numFmtId="1" fontId="5" fillId="0" borderId="2" xfId="3" applyNumberFormat="1" applyFont="1" applyFill="1" applyBorder="1" applyAlignment="1" applyProtection="1">
      <alignment horizontal="center"/>
    </xf>
    <xf numFmtId="0" fontId="5" fillId="0" borderId="2" xfId="3" applyNumberFormat="1" applyFont="1" applyFill="1" applyBorder="1" applyAlignment="1" applyProtection="1">
      <alignment horizontal="left" vertical="center"/>
    </xf>
    <xf numFmtId="1" fontId="5" fillId="0" borderId="0" xfId="3" applyNumberFormat="1" applyFont="1" applyFill="1" applyBorder="1" applyAlignment="1">
      <alignment horizontal="left" vertical="center"/>
    </xf>
    <xf numFmtId="1" fontId="5" fillId="0" borderId="2" xfId="3" applyNumberFormat="1" applyFont="1" applyFill="1" applyBorder="1" applyAlignment="1" applyProtection="1">
      <alignment horizontal="center" vertical="top"/>
    </xf>
    <xf numFmtId="0" fontId="3" fillId="4" borderId="2" xfId="3" applyFont="1" applyFill="1" applyBorder="1" applyAlignment="1" applyProtection="1">
      <alignment horizontal="justify" vertical="center"/>
    </xf>
    <xf numFmtId="9" fontId="5" fillId="4" borderId="44" xfId="3" applyNumberFormat="1" applyFont="1" applyFill="1" applyBorder="1" applyAlignment="1" applyProtection="1">
      <alignment horizontal="center" vertical="center"/>
    </xf>
    <xf numFmtId="0" fontId="5" fillId="0" borderId="2" xfId="3" applyNumberFormat="1" applyFont="1" applyFill="1" applyBorder="1" applyAlignment="1" applyProtection="1">
      <alignment horizontal="left" vertical="center" indent="1"/>
    </xf>
    <xf numFmtId="1" fontId="5" fillId="0" borderId="2" xfId="3" applyNumberFormat="1" applyFont="1" applyFill="1" applyBorder="1" applyAlignment="1" applyProtection="1">
      <alignment horizontal="left" vertical="top" wrapText="1" indent="1"/>
      <protection locked="0"/>
    </xf>
    <xf numFmtId="1" fontId="5" fillId="0" borderId="2" xfId="3" applyNumberFormat="1" applyFont="1" applyFill="1" applyBorder="1" applyAlignment="1" applyProtection="1">
      <alignment horizontal="left" vertical="top" indent="1"/>
    </xf>
    <xf numFmtId="1" fontId="5" fillId="0" borderId="2" xfId="3" applyNumberFormat="1" applyFont="1" applyFill="1" applyBorder="1" applyAlignment="1" applyProtection="1">
      <alignment horizontal="left" vertical="top" wrapText="1" indent="1"/>
    </xf>
    <xf numFmtId="1" fontId="5" fillId="0" borderId="0" xfId="3" applyNumberFormat="1" applyFont="1" applyFill="1" applyBorder="1" applyAlignment="1">
      <alignment horizontal="left" vertical="top" indent="1"/>
    </xf>
    <xf numFmtId="0" fontId="5" fillId="0" borderId="2" xfId="3" applyNumberFormat="1" applyFont="1" applyFill="1" applyBorder="1" applyAlignment="1" applyProtection="1">
      <alignment horizontal="left" vertical="top" indent="1"/>
    </xf>
    <xf numFmtId="0" fontId="5" fillId="0" borderId="2" xfId="3" applyNumberFormat="1" applyFont="1" applyFill="1" applyBorder="1" applyAlignment="1" applyProtection="1">
      <alignment horizontal="left" vertical="center" wrapText="1" indent="1"/>
    </xf>
    <xf numFmtId="0" fontId="5" fillId="0" borderId="2" xfId="3" applyNumberFormat="1" applyFont="1" applyFill="1" applyBorder="1" applyAlignment="1" applyProtection="1">
      <alignment horizontal="left" vertical="top" wrapText="1" indent="1"/>
    </xf>
    <xf numFmtId="0" fontId="5" fillId="0" borderId="2" xfId="3" applyNumberFormat="1" applyFont="1" applyFill="1" applyBorder="1" applyAlignment="1" applyProtection="1">
      <alignment horizontal="center" vertical="top"/>
    </xf>
    <xf numFmtId="1" fontId="5" fillId="0" borderId="2" xfId="3" applyNumberFormat="1" applyFont="1" applyFill="1" applyBorder="1" applyAlignment="1" applyProtection="1">
      <alignment vertical="top"/>
    </xf>
    <xf numFmtId="0" fontId="3" fillId="0" borderId="2" xfId="3" applyFont="1" applyFill="1" applyBorder="1" applyAlignment="1" applyProtection="1">
      <alignment horizontal="center" vertical="center"/>
    </xf>
    <xf numFmtId="0" fontId="3" fillId="4" borderId="2" xfId="3" applyFont="1" applyFill="1" applyBorder="1" applyAlignment="1" applyProtection="1">
      <alignment horizontal="justify" vertical="center" wrapText="1"/>
    </xf>
    <xf numFmtId="0" fontId="5" fillId="4" borderId="2" xfId="3" applyNumberFormat="1" applyFont="1" applyFill="1" applyBorder="1" applyAlignment="1" applyProtection="1">
      <alignment vertical="center"/>
    </xf>
    <xf numFmtId="9" fontId="5" fillId="4" borderId="2" xfId="3" applyNumberFormat="1" applyFont="1" applyFill="1" applyBorder="1" applyAlignment="1" applyProtection="1">
      <alignment vertical="center"/>
    </xf>
    <xf numFmtId="0" fontId="14" fillId="0" borderId="0" xfId="3" applyFont="1" applyAlignment="1">
      <alignment vertical="center"/>
    </xf>
    <xf numFmtId="0" fontId="5" fillId="0" borderId="2" xfId="3" applyNumberFormat="1" applyFont="1" applyFill="1" applyBorder="1" applyAlignment="1" applyProtection="1">
      <alignment horizontal="left" vertical="top"/>
    </xf>
    <xf numFmtId="1" fontId="5" fillId="0" borderId="2" xfId="3" applyNumberFormat="1" applyFont="1" applyFill="1" applyBorder="1" applyAlignment="1" applyProtection="1">
      <alignment horizontal="left" vertical="top"/>
    </xf>
    <xf numFmtId="1" fontId="5" fillId="0" borderId="0" xfId="3" applyNumberFormat="1" applyFont="1" applyFill="1" applyBorder="1" applyAlignment="1">
      <alignment horizontal="left" vertical="top"/>
    </xf>
    <xf numFmtId="1" fontId="75" fillId="0" borderId="2" xfId="3" applyNumberFormat="1" applyFont="1" applyBorder="1" applyAlignment="1" applyProtection="1">
      <alignment horizontal="left" vertical="top" wrapText="1"/>
      <protection locked="0"/>
    </xf>
    <xf numFmtId="1" fontId="10" fillId="0" borderId="2" xfId="3" applyNumberFormat="1" applyFont="1" applyFill="1" applyBorder="1" applyAlignment="1" applyProtection="1">
      <alignment horizontal="center" vertical="center"/>
    </xf>
    <xf numFmtId="0" fontId="3" fillId="4" borderId="2" xfId="3" applyFont="1" applyFill="1" applyBorder="1" applyAlignment="1" applyProtection="1">
      <alignment vertical="center"/>
    </xf>
    <xf numFmtId="0" fontId="11" fillId="3" borderId="0" xfId="3" applyNumberFormat="1" applyFont="1" applyFill="1" applyAlignment="1" applyProtection="1"/>
    <xf numFmtId="0" fontId="3" fillId="3" borderId="24" xfId="3" applyFont="1" applyFill="1" applyBorder="1" applyAlignment="1">
      <alignment vertical="center" wrapText="1"/>
    </xf>
    <xf numFmtId="0" fontId="5" fillId="0" borderId="0" xfId="3" applyNumberFormat="1" applyFont="1" applyBorder="1" applyAlignment="1">
      <alignment vertical="center"/>
    </xf>
    <xf numFmtId="1" fontId="10" fillId="2" borderId="3" xfId="3" applyNumberFormat="1" applyFont="1" applyFill="1" applyBorder="1" applyAlignment="1">
      <alignment horizontal="center" vertical="center" wrapText="1"/>
    </xf>
    <xf numFmtId="0" fontId="10" fillId="2" borderId="3" xfId="3" applyNumberFormat="1" applyFont="1" applyFill="1" applyBorder="1" applyAlignment="1">
      <alignment vertical="center" wrapText="1"/>
    </xf>
    <xf numFmtId="1" fontId="5" fillId="2" borderId="3" xfId="3" applyNumberFormat="1" applyFont="1" applyFill="1" applyBorder="1" applyAlignment="1">
      <alignment horizontal="center" vertical="center" wrapText="1"/>
    </xf>
    <xf numFmtId="1" fontId="5" fillId="2" borderId="3" xfId="3" applyNumberFormat="1" applyFont="1" applyFill="1" applyBorder="1" applyAlignment="1">
      <alignment vertical="center" wrapText="1"/>
    </xf>
    <xf numFmtId="0" fontId="5" fillId="6" borderId="5" xfId="3" applyNumberFormat="1" applyFont="1" applyFill="1" applyBorder="1" applyAlignment="1">
      <alignment horizontal="center" vertical="center"/>
    </xf>
    <xf numFmtId="1" fontId="5" fillId="0" borderId="3" xfId="3" applyNumberFormat="1" applyFont="1" applyBorder="1" applyAlignment="1">
      <alignment horizontal="center" vertical="top" wrapText="1"/>
    </xf>
    <xf numFmtId="1" fontId="5" fillId="0" borderId="3" xfId="3" applyNumberFormat="1" applyFont="1" applyBorder="1">
      <alignment vertical="top" wrapText="1"/>
    </xf>
    <xf numFmtId="1" fontId="5" fillId="0" borderId="5" xfId="3" applyNumberFormat="1" applyFont="1" applyBorder="1" applyAlignment="1">
      <alignment horizontal="center" vertical="center"/>
    </xf>
    <xf numFmtId="0" fontId="5" fillId="0" borderId="0" xfId="3" applyFont="1" applyBorder="1" applyAlignment="1">
      <alignment vertical="top"/>
    </xf>
    <xf numFmtId="0" fontId="5" fillId="0" borderId="0" xfId="3" applyNumberFormat="1" applyFont="1" applyBorder="1" applyAlignment="1"/>
    <xf numFmtId="0" fontId="5" fillId="2" borderId="3" xfId="3" applyNumberFormat="1" applyFont="1" applyFill="1" applyBorder="1">
      <alignment vertical="top" wrapText="1"/>
    </xf>
    <xf numFmtId="1" fontId="5" fillId="2" borderId="3" xfId="3" applyNumberFormat="1" applyFont="1" applyFill="1" applyBorder="1" applyAlignment="1">
      <alignment horizontal="center" vertical="top" wrapText="1"/>
    </xf>
    <xf numFmtId="1" fontId="5" fillId="2" borderId="3" xfId="3" applyNumberFormat="1" applyFont="1" applyFill="1" applyBorder="1">
      <alignment vertical="top" wrapText="1"/>
    </xf>
    <xf numFmtId="0" fontId="5" fillId="0" borderId="3" xfId="3" applyNumberFormat="1" applyFont="1" applyBorder="1" applyAlignment="1">
      <alignment horizontal="center" vertical="top" wrapText="1"/>
    </xf>
    <xf numFmtId="1" fontId="5" fillId="0" borderId="3" xfId="3" applyNumberFormat="1" applyFont="1" applyBorder="1" applyProtection="1">
      <alignment vertical="top" wrapText="1"/>
      <protection locked="0"/>
    </xf>
    <xf numFmtId="1" fontId="5" fillId="2" borderId="3" xfId="3" applyNumberFormat="1" applyFont="1" applyFill="1" applyBorder="1" applyAlignment="1">
      <alignment vertical="top"/>
    </xf>
    <xf numFmtId="1" fontId="5" fillId="3" borderId="3" xfId="3" applyNumberFormat="1" applyFont="1" applyFill="1" applyBorder="1" applyAlignment="1">
      <alignment horizontal="center" vertical="top" wrapText="1"/>
    </xf>
    <xf numFmtId="0" fontId="5" fillId="3" borderId="5" xfId="3" applyNumberFormat="1" applyFont="1" applyFill="1" applyBorder="1" applyAlignment="1">
      <alignment horizontal="center" vertical="center"/>
    </xf>
    <xf numFmtId="0" fontId="5" fillId="3" borderId="3" xfId="3" applyNumberFormat="1" applyFont="1" applyFill="1" applyBorder="1" applyAlignment="1">
      <alignment horizontal="center" vertical="top" wrapText="1"/>
    </xf>
    <xf numFmtId="1" fontId="5" fillId="3" borderId="5" xfId="3" applyNumberFormat="1" applyFont="1" applyFill="1" applyBorder="1" applyAlignment="1">
      <alignment horizontal="center" vertical="center"/>
    </xf>
    <xf numFmtId="0" fontId="5" fillId="2" borderId="5" xfId="3" applyNumberFormat="1" applyFont="1" applyFill="1" applyBorder="1" applyAlignment="1">
      <alignment horizontal="center" vertical="center" wrapText="1"/>
    </xf>
    <xf numFmtId="0" fontId="11" fillId="3" borderId="0" xfId="3" applyNumberFormat="1" applyFont="1" applyFill="1" applyAlignment="1">
      <alignment horizontal="center" vertical="center"/>
    </xf>
    <xf numFmtId="0" fontId="14" fillId="0" borderId="45" xfId="3" applyFont="1" applyFill="1" applyBorder="1" applyAlignment="1">
      <alignment vertical="center"/>
    </xf>
    <xf numFmtId="1" fontId="10" fillId="4" borderId="3" xfId="3" applyNumberFormat="1" applyFont="1" applyFill="1" applyBorder="1" applyAlignment="1">
      <alignment horizontal="center" vertical="center" wrapText="1"/>
    </xf>
    <xf numFmtId="1" fontId="5" fillId="4" borderId="3" xfId="3" applyNumberFormat="1" applyFont="1" applyFill="1" applyBorder="1" applyAlignment="1">
      <alignment horizontal="center" vertical="center" wrapText="1"/>
    </xf>
    <xf numFmtId="0" fontId="5" fillId="4" borderId="5" xfId="3" applyNumberFormat="1" applyFont="1" applyFill="1" applyBorder="1" applyAlignment="1">
      <alignment horizontal="center" vertical="center"/>
    </xf>
    <xf numFmtId="1" fontId="5" fillId="3" borderId="3" xfId="3" applyNumberFormat="1" applyFont="1" applyFill="1" applyBorder="1">
      <alignment vertical="top" wrapText="1"/>
    </xf>
    <xf numFmtId="0" fontId="5" fillId="3" borderId="3" xfId="3" applyNumberFormat="1" applyFont="1" applyFill="1" applyBorder="1" applyAlignment="1">
      <alignment horizontal="justify" vertical="center" wrapText="1"/>
    </xf>
    <xf numFmtId="0" fontId="5" fillId="3" borderId="3" xfId="3" applyNumberFormat="1" applyFont="1" applyFill="1" applyBorder="1" applyAlignment="1" applyProtection="1">
      <alignment horizontal="center" vertical="center"/>
      <protection locked="0"/>
    </xf>
    <xf numFmtId="1" fontId="5" fillId="3" borderId="3" xfId="3" applyNumberFormat="1" applyFont="1" applyFill="1" applyBorder="1" applyAlignment="1" applyProtection="1">
      <alignment vertical="center" wrapText="1"/>
      <protection locked="0"/>
    </xf>
    <xf numFmtId="0" fontId="5" fillId="4" borderId="3" xfId="3" applyNumberFormat="1" applyFont="1" applyFill="1" applyBorder="1" applyAlignment="1">
      <alignment horizontal="justify" vertical="center" wrapText="1"/>
    </xf>
    <xf numFmtId="1" fontId="5" fillId="4" borderId="3" xfId="3" applyNumberFormat="1" applyFont="1" applyFill="1" applyBorder="1" applyAlignment="1">
      <alignment vertical="center"/>
    </xf>
    <xf numFmtId="9" fontId="5" fillId="6" borderId="2" xfId="3" applyNumberFormat="1" applyFont="1" applyFill="1" applyBorder="1" applyAlignment="1">
      <alignment horizontal="center" vertical="center"/>
    </xf>
    <xf numFmtId="1" fontId="5" fillId="3" borderId="5" xfId="3" applyNumberFormat="1" applyFont="1" applyFill="1" applyBorder="1" applyAlignment="1">
      <alignment horizontal="center" vertical="center" wrapText="1"/>
    </xf>
    <xf numFmtId="9" fontId="5" fillId="3" borderId="0" xfId="3" applyNumberFormat="1" applyFont="1" applyFill="1" applyBorder="1" applyAlignment="1">
      <alignment horizontal="center" vertical="center"/>
    </xf>
    <xf numFmtId="1" fontId="5" fillId="3" borderId="5" xfId="3" applyNumberFormat="1" applyFont="1" applyFill="1" applyBorder="1" applyAlignment="1" applyProtection="1">
      <alignment horizontal="center" vertical="center" wrapText="1"/>
      <protection locked="0"/>
    </xf>
    <xf numFmtId="0" fontId="5" fillId="3" borderId="0" xfId="3" applyNumberFormat="1" applyFont="1" applyFill="1" applyAlignment="1">
      <alignment horizontal="center" vertical="center"/>
    </xf>
    <xf numFmtId="1" fontId="5" fillId="4" borderId="3" xfId="3" applyNumberFormat="1" applyFont="1" applyFill="1" applyBorder="1" applyAlignment="1">
      <alignment vertical="top"/>
    </xf>
    <xf numFmtId="0" fontId="15" fillId="4" borderId="2" xfId="3" applyFont="1" applyFill="1" applyBorder="1" applyAlignment="1">
      <alignment horizontal="right" vertical="center"/>
    </xf>
    <xf numFmtId="9" fontId="5" fillId="4" borderId="17" xfId="3" applyNumberFormat="1" applyFont="1" applyFill="1" applyBorder="1" applyAlignment="1">
      <alignment horizontal="center" vertical="center"/>
    </xf>
    <xf numFmtId="0" fontId="52" fillId="0" borderId="45" xfId="3" applyFont="1" applyFill="1" applyBorder="1" applyAlignment="1">
      <alignment vertical="center"/>
    </xf>
    <xf numFmtId="0" fontId="15" fillId="4" borderId="3" xfId="3" applyNumberFormat="1" applyFont="1" applyFill="1" applyBorder="1" applyAlignment="1">
      <alignment horizontal="center" vertical="center" wrapText="1"/>
    </xf>
    <xf numFmtId="0" fontId="15" fillId="4" borderId="3" xfId="3" applyNumberFormat="1" applyFont="1" applyFill="1" applyBorder="1" applyAlignment="1">
      <alignment horizontal="justify" vertical="center" wrapText="1"/>
    </xf>
    <xf numFmtId="1" fontId="5" fillId="4" borderId="5" xfId="3" applyNumberFormat="1" applyFont="1" applyFill="1" applyBorder="1" applyAlignment="1">
      <alignment horizontal="center" vertical="center"/>
    </xf>
    <xf numFmtId="0" fontId="15" fillId="3" borderId="0" xfId="3" applyNumberFormat="1" applyFont="1" applyFill="1" applyBorder="1" applyAlignment="1">
      <alignment horizontal="center" vertical="center" wrapText="1"/>
    </xf>
    <xf numFmtId="1" fontId="5" fillId="3" borderId="0" xfId="3" applyNumberFormat="1" applyFont="1" applyFill="1" applyBorder="1" applyAlignment="1">
      <alignment vertical="center" wrapText="1"/>
    </xf>
    <xf numFmtId="0" fontId="52" fillId="3" borderId="0" xfId="3" applyFont="1" applyFill="1" applyBorder="1" applyAlignment="1">
      <alignment vertical="center"/>
    </xf>
    <xf numFmtId="0" fontId="3" fillId="4" borderId="2" xfId="3" applyNumberFormat="1" applyFont="1" applyFill="1" applyBorder="1" applyAlignment="1">
      <alignment horizontal="justify" vertical="center" wrapText="1"/>
    </xf>
    <xf numFmtId="0" fontId="52" fillId="3" borderId="0" xfId="3" applyFont="1" applyFill="1" applyAlignment="1">
      <alignment vertical="center"/>
    </xf>
    <xf numFmtId="0" fontId="3" fillId="4" borderId="2" xfId="3" applyNumberFormat="1" applyFont="1" applyFill="1" applyBorder="1" applyAlignment="1">
      <alignment horizontal="center" vertical="center" wrapText="1"/>
    </xf>
    <xf numFmtId="0" fontId="5" fillId="3" borderId="46" xfId="3" applyNumberFormat="1" applyFont="1" applyFill="1" applyBorder="1" applyAlignment="1">
      <alignment vertical="center"/>
    </xf>
    <xf numFmtId="1" fontId="5" fillId="4" borderId="2" xfId="3" applyNumberFormat="1" applyFont="1" applyFill="1" applyBorder="1" applyAlignment="1">
      <alignment horizontal="justify" vertical="center" wrapText="1"/>
    </xf>
    <xf numFmtId="0" fontId="5" fillId="0" borderId="46" xfId="3" applyNumberFormat="1" applyFont="1" applyFill="1" applyBorder="1" applyAlignment="1">
      <alignment vertical="center"/>
    </xf>
    <xf numFmtId="0" fontId="5" fillId="3" borderId="2" xfId="3" applyNumberFormat="1" applyFont="1" applyFill="1" applyBorder="1" applyAlignment="1">
      <alignment vertical="center"/>
    </xf>
    <xf numFmtId="0" fontId="5" fillId="3" borderId="2" xfId="3" applyNumberFormat="1" applyFont="1" applyFill="1" applyBorder="1" applyAlignment="1">
      <alignment horizontal="left" vertical="center" indent="2"/>
    </xf>
    <xf numFmtId="0" fontId="52" fillId="3" borderId="0" xfId="3" applyNumberFormat="1" applyFont="1" applyFill="1" applyAlignment="1">
      <alignment vertical="center"/>
    </xf>
    <xf numFmtId="0" fontId="52" fillId="0" borderId="0" xfId="3" applyFont="1" applyFill="1" applyAlignment="1">
      <alignment vertical="center"/>
    </xf>
    <xf numFmtId="1" fontId="5" fillId="4" borderId="2" xfId="3" applyNumberFormat="1" applyFont="1" applyFill="1" applyBorder="1" applyAlignment="1">
      <alignment horizontal="right" vertical="center"/>
    </xf>
    <xf numFmtId="1" fontId="5" fillId="4" borderId="2" xfId="3" applyNumberFormat="1" applyFont="1" applyFill="1" applyBorder="1" applyAlignment="1">
      <alignment vertical="center"/>
    </xf>
    <xf numFmtId="0" fontId="10" fillId="4" borderId="2" xfId="3" applyNumberFormat="1" applyFont="1" applyFill="1" applyBorder="1" applyAlignment="1">
      <alignment horizontal="center" vertical="center" wrapText="1"/>
    </xf>
    <xf numFmtId="0" fontId="10" fillId="4" borderId="2" xfId="3" applyNumberFormat="1" applyFont="1" applyFill="1" applyBorder="1" applyAlignment="1">
      <alignment horizontal="justify" vertical="center" wrapText="1"/>
    </xf>
    <xf numFmtId="0" fontId="10" fillId="3" borderId="2" xfId="3" applyNumberFormat="1" applyFont="1" applyFill="1" applyBorder="1" applyAlignment="1">
      <alignment horizontal="center" vertical="center" wrapText="1"/>
    </xf>
    <xf numFmtId="1" fontId="5" fillId="3" borderId="2" xfId="3" applyNumberFormat="1" applyFont="1" applyFill="1" applyBorder="1" applyAlignment="1">
      <alignment vertical="center" wrapText="1"/>
    </xf>
    <xf numFmtId="0" fontId="5" fillId="4" borderId="2" xfId="3" applyNumberFormat="1" applyFont="1" applyFill="1" applyBorder="1" applyAlignment="1">
      <alignment horizontal="justify" vertical="center" wrapText="1"/>
    </xf>
    <xf numFmtId="0" fontId="5" fillId="3" borderId="2" xfId="3" applyNumberFormat="1" applyFont="1" applyFill="1" applyBorder="1" applyAlignment="1">
      <alignment horizontal="left" vertical="top" indent="2"/>
    </xf>
    <xf numFmtId="0" fontId="5" fillId="3" borderId="2" xfId="3" applyNumberFormat="1" applyFont="1" applyFill="1" applyBorder="1" applyAlignment="1">
      <alignment horizontal="left" vertical="top"/>
    </xf>
    <xf numFmtId="0" fontId="5" fillId="4" borderId="2" xfId="3" applyNumberFormat="1" applyFont="1" applyFill="1" applyBorder="1" applyAlignment="1">
      <alignment horizontal="left" vertical="center"/>
    </xf>
    <xf numFmtId="9" fontId="5" fillId="4" borderId="2" xfId="5" applyFont="1" applyFill="1" applyBorder="1" applyAlignment="1">
      <alignment horizontal="center" vertical="center"/>
    </xf>
    <xf numFmtId="0" fontId="5" fillId="3" borderId="2" xfId="3" applyNumberFormat="1" applyFont="1" applyFill="1" applyBorder="1" applyAlignment="1">
      <alignment horizontal="left" vertical="center" wrapText="1" indent="3"/>
    </xf>
    <xf numFmtId="0" fontId="5" fillId="4" borderId="2" xfId="3" applyNumberFormat="1" applyFont="1" applyFill="1" applyBorder="1" applyAlignment="1">
      <alignment horizontal="left" vertical="top"/>
    </xf>
    <xf numFmtId="1" fontId="5" fillId="4" borderId="2" xfId="3" applyNumberFormat="1" applyFont="1" applyFill="1" applyBorder="1" applyAlignment="1">
      <alignment horizontal="center" vertical="top"/>
    </xf>
    <xf numFmtId="1" fontId="5" fillId="4" borderId="2" xfId="3" applyNumberFormat="1" applyFont="1" applyFill="1" applyBorder="1" applyAlignment="1">
      <alignment vertical="top"/>
    </xf>
    <xf numFmtId="0" fontId="52" fillId="0" borderId="0" xfId="3" applyFont="1" applyAlignment="1">
      <alignment horizontal="center" vertical="center" wrapText="1"/>
    </xf>
    <xf numFmtId="0" fontId="5" fillId="0" borderId="45" xfId="3" applyNumberFormat="1" applyFont="1" applyBorder="1" applyAlignment="1">
      <alignment vertical="center"/>
    </xf>
    <xf numFmtId="1" fontId="5" fillId="4" borderId="24" xfId="3" applyNumberFormat="1" applyFont="1" applyFill="1" applyBorder="1" applyAlignment="1">
      <alignment horizontal="center" vertical="center"/>
    </xf>
    <xf numFmtId="0" fontId="5" fillId="0" borderId="45" xfId="3" applyNumberFormat="1" applyFont="1" applyFill="1" applyBorder="1" applyAlignment="1">
      <alignment vertical="center"/>
    </xf>
    <xf numFmtId="0" fontId="5" fillId="0" borderId="31" xfId="3" applyNumberFormat="1" applyFont="1" applyFill="1" applyBorder="1" applyAlignment="1">
      <alignment vertical="top"/>
    </xf>
    <xf numFmtId="0" fontId="5" fillId="3" borderId="5" xfId="3" applyNumberFormat="1" applyFont="1" applyFill="1" applyBorder="1" applyAlignment="1">
      <alignment horizontal="center" vertical="top"/>
    </xf>
    <xf numFmtId="9" fontId="5" fillId="3" borderId="2" xfId="3" applyNumberFormat="1" applyFont="1" applyFill="1" applyBorder="1" applyAlignment="1">
      <alignment vertical="top"/>
    </xf>
    <xf numFmtId="0" fontId="5" fillId="0" borderId="0" xfId="3" applyNumberFormat="1" applyFont="1" applyAlignment="1"/>
    <xf numFmtId="0" fontId="5" fillId="0" borderId="32" xfId="3" applyFont="1" applyBorder="1" applyAlignment="1">
      <alignment vertical="top"/>
    </xf>
    <xf numFmtId="0" fontId="5" fillId="3" borderId="31" xfId="3" applyNumberFormat="1" applyFont="1" applyFill="1" applyBorder="1" applyAlignment="1">
      <alignment vertical="top"/>
    </xf>
    <xf numFmtId="1" fontId="5" fillId="3" borderId="4" xfId="3" applyNumberFormat="1" applyFont="1" applyFill="1" applyBorder="1" applyAlignment="1">
      <alignment horizontal="center" vertical="center" wrapText="1"/>
    </xf>
    <xf numFmtId="0" fontId="5" fillId="3" borderId="6" xfId="3" applyNumberFormat="1" applyFont="1" applyFill="1" applyBorder="1" applyAlignment="1">
      <alignment horizontal="justify" vertical="top" wrapText="1"/>
    </xf>
    <xf numFmtId="1" fontId="5" fillId="3" borderId="5" xfId="3" applyNumberFormat="1" applyFont="1" applyFill="1" applyBorder="1" applyAlignment="1">
      <alignment horizontal="center" vertical="top"/>
    </xf>
    <xf numFmtId="0" fontId="5" fillId="3" borderId="6" xfId="3" applyNumberFormat="1" applyFont="1" applyFill="1" applyBorder="1" applyAlignment="1">
      <alignment horizontal="left" vertical="top" wrapText="1" indent="2"/>
    </xf>
    <xf numFmtId="0" fontId="5" fillId="3" borderId="2" xfId="3" applyNumberFormat="1" applyFont="1" applyFill="1" applyBorder="1" applyAlignment="1"/>
    <xf numFmtId="0" fontId="5" fillId="3" borderId="47" xfId="3" applyNumberFormat="1" applyFont="1" applyFill="1" applyBorder="1" applyAlignment="1">
      <alignment horizontal="center"/>
    </xf>
    <xf numFmtId="1" fontId="5" fillId="3" borderId="5" xfId="3" applyNumberFormat="1" applyFont="1" applyFill="1" applyBorder="1" applyAlignment="1">
      <alignment horizontal="center" vertical="top" wrapText="1"/>
    </xf>
    <xf numFmtId="9" fontId="5" fillId="3" borderId="2" xfId="3" applyNumberFormat="1" applyFont="1" applyFill="1" applyBorder="1" applyAlignment="1">
      <alignment horizontal="justify" vertical="top" wrapText="1"/>
    </xf>
    <xf numFmtId="1" fontId="5" fillId="3" borderId="18" xfId="3" applyNumberFormat="1" applyFont="1" applyFill="1" applyBorder="1" applyAlignment="1">
      <alignment horizontal="right" vertical="top"/>
    </xf>
    <xf numFmtId="1" fontId="3" fillId="4" borderId="3" xfId="3" applyNumberFormat="1" applyFont="1" applyFill="1" applyBorder="1" applyAlignment="1">
      <alignment horizontal="center" vertical="center"/>
    </xf>
    <xf numFmtId="1" fontId="5" fillId="4" borderId="3" xfId="3" applyNumberFormat="1" applyFont="1" applyFill="1" applyBorder="1" applyAlignment="1">
      <alignment horizontal="center" vertical="top"/>
    </xf>
    <xf numFmtId="9" fontId="16" fillId="3" borderId="0" xfId="3" applyNumberFormat="1" applyFont="1" applyFill="1" applyAlignment="1">
      <alignment horizontal="left" vertical="center"/>
    </xf>
    <xf numFmtId="0" fontId="15" fillId="0" borderId="2" xfId="0" applyFont="1" applyFill="1" applyBorder="1" applyAlignment="1">
      <alignment horizontal="left" vertical="top" wrapText="1"/>
    </xf>
    <xf numFmtId="9" fontId="10" fillId="4" borderId="2" xfId="0" applyNumberFormat="1" applyFont="1" applyFill="1" applyBorder="1" applyAlignment="1">
      <alignment horizontal="center" vertical="top"/>
    </xf>
    <xf numFmtId="1" fontId="3" fillId="3" borderId="0" xfId="3" applyNumberFormat="1" applyFont="1" applyFill="1" applyAlignment="1" applyProtection="1">
      <alignment horizontal="center" vertical="center"/>
      <protection locked="0"/>
    </xf>
    <xf numFmtId="9" fontId="5" fillId="0" borderId="2" xfId="0" applyNumberFormat="1" applyFont="1" applyFill="1" applyBorder="1" applyAlignment="1">
      <alignment horizontal="center" vertical="center"/>
    </xf>
    <xf numFmtId="0" fontId="5" fillId="9" borderId="0" xfId="3" quotePrefix="1" applyNumberFormat="1" applyFont="1" applyFill="1" applyAlignment="1"/>
    <xf numFmtId="0" fontId="5" fillId="6" borderId="0" xfId="3" applyNumberFormat="1" applyFont="1" applyFill="1" applyBorder="1" applyAlignment="1"/>
    <xf numFmtId="0" fontId="5" fillId="6" borderId="0" xfId="3" applyNumberFormat="1" applyFont="1" applyFill="1" applyAlignment="1"/>
    <xf numFmtId="0" fontId="5" fillId="0" borderId="0" xfId="3" applyNumberFormat="1" applyFont="1" applyFill="1" applyAlignment="1" applyProtection="1">
      <alignment horizontal="center" vertical="center"/>
      <protection locked="0"/>
    </xf>
    <xf numFmtId="1" fontId="5" fillId="0" borderId="0" xfId="3" applyNumberFormat="1" applyFont="1" applyFill="1" applyAlignment="1">
      <alignment horizontal="left" vertical="center"/>
    </xf>
    <xf numFmtId="0" fontId="20" fillId="0" borderId="0" xfId="3" quotePrefix="1" applyNumberFormat="1" applyFont="1" applyFill="1" applyBorder="1" applyAlignment="1">
      <alignment horizontal="left" vertical="center"/>
    </xf>
    <xf numFmtId="0" fontId="5" fillId="10" borderId="0" xfId="3" quotePrefix="1" applyNumberFormat="1" applyFont="1" applyFill="1" applyAlignment="1"/>
    <xf numFmtId="0" fontId="5" fillId="10" borderId="0" xfId="3" applyNumberFormat="1" applyFont="1" applyFill="1" applyBorder="1" applyAlignment="1">
      <alignment horizontal="right" vertical="center"/>
    </xf>
    <xf numFmtId="0" fontId="5" fillId="10" borderId="0" xfId="3" quotePrefix="1" applyNumberFormat="1" applyFont="1" applyFill="1" applyBorder="1" applyAlignment="1"/>
    <xf numFmtId="0" fontId="5" fillId="10" borderId="0" xfId="3" applyNumberFormat="1" applyFont="1" applyFill="1" applyBorder="1" applyAlignment="1">
      <alignment horizontal="center" vertical="center"/>
    </xf>
    <xf numFmtId="0" fontId="5" fillId="9" borderId="0" xfId="3" applyNumberFormat="1" applyFont="1" applyFill="1" applyBorder="1" applyAlignment="1">
      <alignment horizontal="right"/>
    </xf>
    <xf numFmtId="0" fontId="5" fillId="9" borderId="0" xfId="3" quotePrefix="1" applyNumberFormat="1" applyFont="1" applyFill="1" applyBorder="1" applyAlignment="1">
      <alignment vertical="top"/>
    </xf>
    <xf numFmtId="0" fontId="5" fillId="4" borderId="0" xfId="3" quotePrefix="1" applyNumberFormat="1" applyFont="1" applyFill="1" applyBorder="1" applyAlignment="1">
      <alignment vertical="top"/>
    </xf>
    <xf numFmtId="0" fontId="5" fillId="4" borderId="0" xfId="3" quotePrefix="1" applyNumberFormat="1" applyFont="1" applyFill="1" applyAlignment="1"/>
    <xf numFmtId="0" fontId="5" fillId="6" borderId="0" xfId="3" quotePrefix="1" applyNumberFormat="1" applyFont="1" applyFill="1" applyAlignment="1"/>
    <xf numFmtId="0" fontId="5" fillId="9" borderId="0" xfId="3" quotePrefix="1" applyNumberFormat="1" applyFont="1" applyFill="1" applyBorder="1" applyAlignment="1">
      <alignment vertical="top" wrapText="1" shrinkToFit="1"/>
    </xf>
    <xf numFmtId="0" fontId="37" fillId="3" borderId="0" xfId="3" applyFont="1" applyFill="1" applyAlignment="1" applyProtection="1">
      <alignment horizontal="center" vertical="center"/>
    </xf>
    <xf numFmtId="0" fontId="5" fillId="0" borderId="0" xfId="3" quotePrefix="1" applyNumberFormat="1" applyFont="1" applyFill="1" applyBorder="1" applyAlignment="1">
      <alignment horizontal="left" vertical="center"/>
    </xf>
    <xf numFmtId="1" fontId="76" fillId="0" borderId="0" xfId="0" applyNumberFormat="1" applyFont="1" applyFill="1" applyBorder="1" applyAlignment="1" applyProtection="1">
      <alignment horizontal="right" vertical="top"/>
    </xf>
    <xf numFmtId="0" fontId="56" fillId="6" borderId="70" xfId="3" applyNumberFormat="1" applyFont="1" applyFill="1" applyBorder="1" applyAlignment="1">
      <alignment horizontal="right" vertical="center" wrapText="1"/>
    </xf>
    <xf numFmtId="9" fontId="20" fillId="4" borderId="0" xfId="3" applyNumberFormat="1" applyFont="1" applyFill="1" applyBorder="1" applyAlignment="1" applyProtection="1">
      <alignment horizontal="center" vertical="center" wrapText="1"/>
    </xf>
    <xf numFmtId="0" fontId="5" fillId="4" borderId="3" xfId="3" applyNumberFormat="1" applyFont="1" applyFill="1" applyBorder="1" applyAlignment="1" applyProtection="1">
      <alignment horizontal="center" vertical="center" wrapText="1"/>
    </xf>
    <xf numFmtId="0" fontId="5" fillId="0" borderId="2" xfId="3" applyNumberFormat="1" applyFont="1" applyFill="1" applyBorder="1" applyAlignment="1" applyProtection="1">
      <alignment horizontal="center" wrapText="1"/>
      <protection locked="0"/>
    </xf>
    <xf numFmtId="0" fontId="3" fillId="3" borderId="24" xfId="3" applyFont="1" applyFill="1" applyBorder="1" applyAlignment="1" applyProtection="1">
      <alignment vertical="center" wrapText="1"/>
    </xf>
    <xf numFmtId="1" fontId="5" fillId="0" borderId="24" xfId="3" applyNumberFormat="1" applyFont="1" applyFill="1" applyBorder="1" applyAlignment="1" applyProtection="1">
      <alignment horizontal="left" vertical="top" wrapText="1" indent="2"/>
    </xf>
    <xf numFmtId="9" fontId="5" fillId="3" borderId="2" xfId="3" applyNumberFormat="1" applyFont="1" applyFill="1" applyBorder="1" applyAlignment="1" applyProtection="1">
      <alignment horizontal="center" vertical="center" wrapText="1"/>
    </xf>
    <xf numFmtId="9" fontId="5" fillId="4" borderId="2" xfId="3" applyNumberFormat="1" applyFont="1" applyFill="1" applyBorder="1" applyAlignment="1" applyProtection="1">
      <alignment horizontal="center" vertical="center" wrapText="1"/>
    </xf>
    <xf numFmtId="1" fontId="5" fillId="4" borderId="24" xfId="3" applyNumberFormat="1" applyFont="1" applyFill="1" applyBorder="1" applyAlignment="1" applyProtection="1">
      <alignment horizontal="center" vertical="center" wrapText="1"/>
    </xf>
    <xf numFmtId="0" fontId="5" fillId="4" borderId="5" xfId="3" applyNumberFormat="1" applyFont="1" applyFill="1" applyBorder="1" applyAlignment="1" applyProtection="1">
      <alignment horizontal="center" vertical="center" wrapText="1"/>
    </xf>
    <xf numFmtId="0" fontId="5" fillId="4" borderId="24" xfId="3" applyNumberFormat="1" applyFont="1" applyFill="1" applyBorder="1" applyAlignment="1" applyProtection="1">
      <alignment horizontal="center" vertical="center" wrapText="1"/>
    </xf>
    <xf numFmtId="0" fontId="5" fillId="3" borderId="24" xfId="3" applyNumberFormat="1" applyFont="1" applyFill="1" applyBorder="1" applyAlignment="1" applyProtection="1">
      <alignment horizontal="center" wrapText="1"/>
    </xf>
    <xf numFmtId="0" fontId="5" fillId="3" borderId="24" xfId="3" applyNumberFormat="1" applyFont="1" applyFill="1" applyBorder="1" applyAlignment="1" applyProtection="1">
      <alignment horizontal="center" vertical="center" wrapText="1"/>
    </xf>
    <xf numFmtId="1" fontId="5" fillId="0" borderId="24" xfId="3" applyNumberFormat="1" applyFont="1" applyFill="1" applyBorder="1" applyAlignment="1" applyProtection="1">
      <alignment horizontal="center" vertical="top" wrapText="1"/>
    </xf>
    <xf numFmtId="1" fontId="5" fillId="6" borderId="24" xfId="3" applyNumberFormat="1" applyFont="1" applyFill="1" applyBorder="1" applyAlignment="1">
      <alignment horizontal="center" vertical="center"/>
    </xf>
    <xf numFmtId="0" fontId="5" fillId="4" borderId="24" xfId="3" applyNumberFormat="1" applyFont="1" applyFill="1" applyBorder="1" applyProtection="1">
      <alignment vertical="top" wrapText="1"/>
    </xf>
    <xf numFmtId="1" fontId="5" fillId="3" borderId="2" xfId="3" applyNumberFormat="1" applyFont="1" applyFill="1" applyBorder="1" applyAlignment="1" applyProtection="1">
      <alignment horizontal="center" wrapText="1"/>
    </xf>
    <xf numFmtId="9" fontId="27" fillId="4" borderId="0" xfId="3" applyNumberFormat="1" applyFont="1" applyFill="1" applyBorder="1" applyAlignment="1" applyProtection="1">
      <alignment horizontal="center" vertical="center" wrapText="1"/>
    </xf>
    <xf numFmtId="9" fontId="27" fillId="4" borderId="0" xfId="3" applyNumberFormat="1" applyFont="1" applyFill="1" applyBorder="1" applyAlignment="1" applyProtection="1">
      <alignment horizontal="center" vertical="center"/>
    </xf>
    <xf numFmtId="1" fontId="5" fillId="6" borderId="5" xfId="3" applyNumberFormat="1" applyFont="1" applyFill="1" applyBorder="1" applyAlignment="1">
      <alignment horizontal="center" vertical="center"/>
    </xf>
    <xf numFmtId="9" fontId="27" fillId="6" borderId="0" xfId="3" applyNumberFormat="1" applyFont="1" applyFill="1" applyBorder="1" applyAlignment="1">
      <alignment horizontal="center" vertical="center"/>
    </xf>
    <xf numFmtId="0" fontId="5" fillId="6" borderId="2" xfId="3" applyNumberFormat="1" applyFont="1" applyFill="1" applyBorder="1" applyAlignment="1" applyProtection="1">
      <alignment vertical="top" wrapText="1" shrinkToFit="1"/>
      <protection locked="0"/>
    </xf>
    <xf numFmtId="1" fontId="5" fillId="3" borderId="0" xfId="3" applyNumberFormat="1" applyFont="1" applyFill="1" applyBorder="1" applyAlignment="1">
      <alignment horizontal="center" vertical="center"/>
    </xf>
    <xf numFmtId="0" fontId="5" fillId="3" borderId="0" xfId="3" applyNumberFormat="1" applyFont="1" applyFill="1" applyBorder="1" applyAlignment="1">
      <alignment horizontal="left" wrapText="1"/>
    </xf>
    <xf numFmtId="0" fontId="5" fillId="3" borderId="0" xfId="3" applyNumberFormat="1" applyFont="1" applyFill="1" applyBorder="1" applyAlignment="1" applyProtection="1">
      <alignment horizontal="center" vertical="center"/>
      <protection locked="0"/>
    </xf>
    <xf numFmtId="1" fontId="5" fillId="3" borderId="0" xfId="3" applyNumberFormat="1" applyFont="1" applyFill="1" applyBorder="1" applyAlignment="1" applyProtection="1">
      <alignment vertical="top" wrapText="1" shrinkToFit="1"/>
      <protection locked="0"/>
    </xf>
    <xf numFmtId="9" fontId="5" fillId="3" borderId="0" xfId="3" applyNumberFormat="1" applyFont="1" applyFill="1" applyBorder="1" applyAlignment="1" applyProtection="1">
      <alignment horizontal="center" vertical="center"/>
    </xf>
    <xf numFmtId="9" fontId="5" fillId="0" borderId="2" xfId="3" applyNumberFormat="1" applyFont="1" applyBorder="1" applyAlignment="1">
      <alignment horizontal="center" vertical="center"/>
    </xf>
    <xf numFmtId="9" fontId="27" fillId="3" borderId="0" xfId="3" applyNumberFormat="1" applyFont="1" applyFill="1" applyBorder="1" applyAlignment="1" applyProtection="1">
      <alignment horizontal="center" vertical="center" wrapText="1"/>
    </xf>
    <xf numFmtId="9" fontId="5" fillId="3" borderId="2" xfId="0" applyNumberFormat="1" applyFont="1" applyFill="1" applyBorder="1" applyAlignment="1">
      <alignment vertical="center"/>
    </xf>
    <xf numFmtId="0" fontId="62" fillId="0" borderId="0" xfId="3" applyFont="1" applyBorder="1" applyAlignment="1" applyProtection="1">
      <alignment horizontal="left" vertical="center" wrapText="1"/>
    </xf>
    <xf numFmtId="0" fontId="31" fillId="3" borderId="0" xfId="3" applyFont="1" applyFill="1" applyBorder="1" applyProtection="1">
      <alignment vertical="top" wrapText="1"/>
    </xf>
    <xf numFmtId="0" fontId="70" fillId="3" borderId="0" xfId="3" applyFont="1" applyFill="1" applyBorder="1" applyAlignment="1" applyProtection="1">
      <alignment horizontal="left" vertical="center" wrapText="1"/>
    </xf>
    <xf numFmtId="0" fontId="69" fillId="3" borderId="0" xfId="3" applyFont="1" applyFill="1" applyBorder="1" applyAlignment="1" applyProtection="1">
      <alignment horizontal="left" vertical="center" wrapText="1"/>
    </xf>
    <xf numFmtId="0" fontId="32" fillId="3" borderId="0" xfId="3" applyFont="1" applyFill="1" applyBorder="1" applyProtection="1">
      <alignment vertical="top" wrapText="1"/>
    </xf>
    <xf numFmtId="0" fontId="30" fillId="3" borderId="0" xfId="3" applyFont="1" applyFill="1" applyBorder="1" applyAlignment="1" applyProtection="1">
      <alignment vertical="center" wrapText="1"/>
    </xf>
    <xf numFmtId="0" fontId="64" fillId="3" borderId="0" xfId="3" applyFont="1" applyFill="1" applyBorder="1" applyProtection="1">
      <alignment vertical="top" wrapText="1"/>
    </xf>
    <xf numFmtId="0" fontId="35" fillId="3" borderId="0" xfId="3" applyFont="1" applyFill="1" applyBorder="1" applyAlignment="1" applyProtection="1">
      <alignment horizontal="left" vertical="top" wrapText="1"/>
    </xf>
    <xf numFmtId="0" fontId="35" fillId="3" borderId="0" xfId="3" applyFont="1" applyFill="1" applyBorder="1" applyAlignment="1" applyProtection="1">
      <alignment horizontal="justify" vertical="top" wrapText="1"/>
    </xf>
    <xf numFmtId="0" fontId="34" fillId="3" borderId="0" xfId="3" applyFont="1" applyFill="1" applyBorder="1" applyAlignment="1" applyProtection="1">
      <alignment horizontal="left" vertical="top" wrapText="1"/>
    </xf>
    <xf numFmtId="0" fontId="77" fillId="3" borderId="0" xfId="3" applyFont="1" applyFill="1" applyBorder="1" applyProtection="1">
      <alignment vertical="top" wrapText="1"/>
    </xf>
    <xf numFmtId="0" fontId="74" fillId="3" borderId="0" xfId="3" applyFont="1" applyFill="1" applyBorder="1" applyAlignment="1" applyProtection="1">
      <alignment horizontal="left" vertical="center" wrapText="1"/>
    </xf>
    <xf numFmtId="0" fontId="66" fillId="3" borderId="0" xfId="3" applyFont="1" applyFill="1" applyBorder="1" applyAlignment="1" applyProtection="1">
      <alignment horizontal="left" vertical="center" wrapText="1"/>
    </xf>
    <xf numFmtId="0" fontId="52" fillId="3" borderId="0" xfId="3" applyFont="1" applyFill="1" applyBorder="1" applyAlignment="1" applyProtection="1">
      <alignment horizontal="left" vertical="center" wrapText="1"/>
    </xf>
    <xf numFmtId="0" fontId="69" fillId="3" borderId="0" xfId="3" applyFont="1" applyFill="1" applyBorder="1" applyAlignment="1" applyProtection="1">
      <alignment horizontal="right" vertical="center" wrapText="1"/>
    </xf>
    <xf numFmtId="9" fontId="62" fillId="0" borderId="0" xfId="5" applyFont="1" applyBorder="1" applyAlignment="1" applyProtection="1">
      <alignment horizontal="left" vertical="center" wrapText="1"/>
    </xf>
    <xf numFmtId="0" fontId="62" fillId="3" borderId="0" xfId="3" applyFont="1" applyFill="1" applyBorder="1" applyAlignment="1" applyProtection="1">
      <alignment horizontal="left" vertical="center" wrapText="1"/>
    </xf>
    <xf numFmtId="0" fontId="70" fillId="3" borderId="0" xfId="3" applyFont="1" applyFill="1" applyBorder="1" applyAlignment="1" applyProtection="1">
      <alignment horizontal="right" vertical="center" wrapText="1"/>
    </xf>
    <xf numFmtId="0" fontId="67" fillId="3" borderId="0" xfId="3" applyFont="1" applyFill="1" applyBorder="1" applyAlignment="1" applyProtection="1">
      <alignment horizontal="left" vertical="center" wrapText="1"/>
    </xf>
    <xf numFmtId="0" fontId="67" fillId="4" borderId="0" xfId="3" applyFont="1" applyFill="1" applyBorder="1" applyAlignment="1" applyProtection="1">
      <alignment horizontal="left" vertical="center" wrapText="1"/>
    </xf>
    <xf numFmtId="0" fontId="68" fillId="0" borderId="0" xfId="3" applyFont="1" applyBorder="1" applyAlignment="1" applyProtection="1">
      <alignment horizontal="left" vertical="center" wrapText="1"/>
    </xf>
    <xf numFmtId="0" fontId="68" fillId="3" borderId="0" xfId="3" applyFont="1" applyFill="1" applyBorder="1" applyAlignment="1" applyProtection="1">
      <alignment horizontal="left" vertical="center" wrapText="1"/>
    </xf>
    <xf numFmtId="9" fontId="10" fillId="4" borderId="2" xfId="3" applyNumberFormat="1" applyFont="1" applyFill="1" applyBorder="1" applyAlignment="1" applyProtection="1">
      <alignment horizontal="center" vertical="center" wrapText="1"/>
    </xf>
    <xf numFmtId="9" fontId="10" fillId="4" borderId="2" xfId="3" applyNumberFormat="1" applyFont="1" applyFill="1" applyBorder="1" applyAlignment="1">
      <alignment horizontal="center" vertical="center"/>
    </xf>
    <xf numFmtId="1" fontId="54" fillId="6" borderId="0" xfId="0" applyNumberFormat="1" applyFont="1" applyFill="1" applyBorder="1" applyAlignment="1" applyProtection="1">
      <alignment vertical="top"/>
    </xf>
    <xf numFmtId="1" fontId="19" fillId="3" borderId="0" xfId="0" applyNumberFormat="1" applyFont="1" applyFill="1" applyBorder="1" applyAlignment="1" applyProtection="1">
      <alignment horizontal="left" vertical="center"/>
    </xf>
    <xf numFmtId="0" fontId="19" fillId="3" borderId="0" xfId="0" applyNumberFormat="1" applyFont="1" applyFill="1" applyBorder="1" applyAlignment="1" applyProtection="1">
      <alignment horizontal="left" vertical="center"/>
    </xf>
    <xf numFmtId="0" fontId="19" fillId="3" borderId="0" xfId="0" applyNumberFormat="1" applyFont="1" applyFill="1" applyBorder="1" applyAlignment="1" applyProtection="1">
      <alignment vertical="center"/>
    </xf>
    <xf numFmtId="0" fontId="19" fillId="3" borderId="0" xfId="0" quotePrefix="1" applyNumberFormat="1" applyFont="1" applyFill="1" applyBorder="1" applyAlignment="1" applyProtection="1"/>
    <xf numFmtId="1" fontId="78" fillId="3" borderId="0" xfId="0" applyNumberFormat="1" applyFont="1" applyFill="1" applyBorder="1" applyAlignment="1" applyProtection="1">
      <alignment vertical="top"/>
    </xf>
    <xf numFmtId="0" fontId="78" fillId="0" borderId="67" xfId="0" applyNumberFormat="1" applyFont="1" applyFill="1" applyBorder="1" applyAlignment="1" applyProtection="1">
      <alignment horizontal="left" vertical="top" wrapText="1"/>
    </xf>
    <xf numFmtId="1" fontId="78" fillId="3" borderId="67" xfId="0" applyNumberFormat="1" applyFont="1" applyFill="1" applyBorder="1" applyAlignment="1" applyProtection="1">
      <alignment vertical="top"/>
    </xf>
    <xf numFmtId="0" fontId="78" fillId="0" borderId="67" xfId="0" applyNumberFormat="1" applyFont="1" applyFill="1" applyBorder="1" applyAlignment="1" applyProtection="1">
      <alignment wrapText="1"/>
    </xf>
    <xf numFmtId="0" fontId="78" fillId="0" borderId="67" xfId="0" applyNumberFormat="1" applyFont="1" applyFill="1" applyBorder="1" applyAlignment="1" applyProtection="1">
      <alignment vertical="center" wrapText="1"/>
    </xf>
    <xf numFmtId="0" fontId="78" fillId="3" borderId="67" xfId="0" applyNumberFormat="1" applyFont="1" applyFill="1" applyBorder="1" applyAlignment="1" applyProtection="1">
      <alignment vertical="center" wrapText="1"/>
    </xf>
    <xf numFmtId="0" fontId="78" fillId="0" borderId="67" xfId="0" applyNumberFormat="1" applyFont="1" applyFill="1" applyBorder="1" applyAlignment="1" applyProtection="1">
      <alignment horizontal="right" vertical="center" wrapText="1"/>
    </xf>
    <xf numFmtId="0" fontId="78" fillId="0" borderId="0" xfId="0" applyNumberFormat="1" applyFont="1" applyFill="1" applyBorder="1" applyProtection="1">
      <alignment vertical="top" wrapText="1"/>
    </xf>
    <xf numFmtId="1" fontId="55" fillId="3" borderId="0" xfId="0" applyNumberFormat="1" applyFont="1" applyFill="1" applyBorder="1" applyAlignment="1" applyProtection="1">
      <alignment horizontal="left" vertical="center" wrapText="1"/>
    </xf>
    <xf numFmtId="0" fontId="56" fillId="3" borderId="0" xfId="0" applyNumberFormat="1" applyFont="1" applyFill="1" applyBorder="1" applyAlignment="1">
      <alignment horizontal="center" vertical="center" wrapText="1"/>
    </xf>
    <xf numFmtId="9" fontId="55" fillId="3" borderId="0" xfId="0" applyNumberFormat="1" applyFont="1" applyFill="1" applyBorder="1" applyAlignment="1" applyProtection="1">
      <alignment horizontal="center" vertical="center" wrapText="1"/>
    </xf>
    <xf numFmtId="0" fontId="54" fillId="3" borderId="0" xfId="0" applyNumberFormat="1" applyFont="1" applyFill="1" applyBorder="1" applyAlignment="1">
      <alignment horizontal="center" vertical="center"/>
    </xf>
    <xf numFmtId="0" fontId="56" fillId="4" borderId="0" xfId="0" applyNumberFormat="1" applyFont="1" applyFill="1" applyBorder="1" applyAlignment="1" applyProtection="1">
      <alignment horizontal="center" vertical="center" wrapText="1"/>
    </xf>
    <xf numFmtId="0" fontId="54" fillId="6" borderId="0" xfId="0" applyNumberFormat="1" applyFont="1" applyFill="1" applyBorder="1" applyAlignment="1">
      <alignment vertical="center"/>
    </xf>
    <xf numFmtId="0" fontId="78" fillId="0" borderId="0" xfId="0" applyNumberFormat="1" applyFont="1" applyFill="1" applyBorder="1" applyAlignment="1" applyProtection="1">
      <alignment horizontal="left" vertical="top" wrapText="1"/>
    </xf>
    <xf numFmtId="0" fontId="78" fillId="0" borderId="0" xfId="0" applyNumberFormat="1" applyFont="1" applyFill="1" applyBorder="1" applyAlignment="1" applyProtection="1">
      <alignment wrapText="1"/>
    </xf>
    <xf numFmtId="9" fontId="54" fillId="4" borderId="67" xfId="5" applyFont="1" applyFill="1" applyBorder="1" applyAlignment="1" applyProtection="1">
      <alignment horizontal="right" vertical="top" wrapText="1"/>
    </xf>
    <xf numFmtId="9" fontId="54" fillId="4" borderId="68" xfId="5" applyFont="1" applyFill="1" applyBorder="1" applyAlignment="1" applyProtection="1">
      <alignment horizontal="right" vertical="top" wrapText="1"/>
    </xf>
    <xf numFmtId="0" fontId="79" fillId="3" borderId="0" xfId="0" applyNumberFormat="1" applyFont="1" applyFill="1" applyBorder="1" applyAlignment="1" applyProtection="1">
      <alignment horizontal="center" vertical="center" wrapText="1"/>
    </xf>
    <xf numFmtId="9" fontId="55" fillId="6" borderId="67" xfId="5" applyFont="1" applyFill="1" applyBorder="1" applyAlignment="1" applyProtection="1">
      <alignment horizontal="right" vertical="center" wrapText="1"/>
    </xf>
    <xf numFmtId="9" fontId="54" fillId="3" borderId="0" xfId="0" applyNumberFormat="1" applyFont="1" applyFill="1" applyBorder="1" applyAlignment="1">
      <alignment vertical="center"/>
    </xf>
    <xf numFmtId="0" fontId="80" fillId="3" borderId="68" xfId="0" applyNumberFormat="1" applyFont="1" applyFill="1" applyBorder="1" applyAlignment="1" applyProtection="1">
      <alignment vertical="top"/>
    </xf>
    <xf numFmtId="1" fontId="81" fillId="3" borderId="67" xfId="0" applyNumberFormat="1" applyFont="1" applyFill="1" applyBorder="1" applyProtection="1">
      <alignment vertical="top" wrapText="1"/>
    </xf>
    <xf numFmtId="1" fontId="81" fillId="3" borderId="68" xfId="0" applyNumberFormat="1" applyFont="1" applyFill="1" applyBorder="1" applyProtection="1">
      <alignment vertical="top" wrapText="1"/>
    </xf>
    <xf numFmtId="0" fontId="81" fillId="3" borderId="68" xfId="0" applyNumberFormat="1" applyFont="1" applyFill="1" applyBorder="1" applyProtection="1">
      <alignment vertical="top" wrapText="1"/>
    </xf>
    <xf numFmtId="0" fontId="81" fillId="3" borderId="0" xfId="0" applyNumberFormat="1" applyFont="1" applyFill="1" applyBorder="1" applyAlignment="1">
      <alignment vertical="center"/>
    </xf>
    <xf numFmtId="1" fontId="81" fillId="3" borderId="68" xfId="0" applyNumberFormat="1" applyFont="1" applyFill="1" applyBorder="1" applyAlignment="1" applyProtection="1">
      <alignment vertical="center"/>
    </xf>
    <xf numFmtId="9" fontId="81" fillId="3" borderId="0" xfId="0" applyNumberFormat="1" applyFont="1" applyFill="1" applyBorder="1" applyAlignment="1" applyProtection="1">
      <alignment horizontal="right" vertical="center"/>
    </xf>
    <xf numFmtId="0" fontId="81" fillId="6" borderId="0" xfId="0" applyNumberFormat="1" applyFont="1" applyFill="1" applyBorder="1" applyAlignment="1" applyProtection="1">
      <alignment vertical="center"/>
    </xf>
    <xf numFmtId="0" fontId="81" fillId="3" borderId="67" xfId="0" applyNumberFormat="1" applyFont="1" applyFill="1" applyBorder="1" applyAlignment="1" applyProtection="1">
      <alignment vertical="top"/>
    </xf>
    <xf numFmtId="0" fontId="81" fillId="3" borderId="68" xfId="0" applyNumberFormat="1" applyFont="1" applyFill="1" applyBorder="1" applyAlignment="1" applyProtection="1">
      <alignment vertical="top"/>
    </xf>
    <xf numFmtId="1" fontId="82" fillId="3" borderId="0" xfId="0" applyNumberFormat="1" applyFont="1" applyFill="1" applyBorder="1" applyAlignment="1" applyProtection="1">
      <alignment horizontal="right" vertical="center"/>
    </xf>
    <xf numFmtId="1" fontId="81" fillId="3" borderId="0" xfId="0" applyNumberFormat="1" applyFont="1" applyFill="1" applyBorder="1" applyAlignment="1" applyProtection="1">
      <alignment horizontal="right" vertical="center"/>
    </xf>
    <xf numFmtId="1" fontId="83" fillId="3" borderId="65" xfId="0" applyNumberFormat="1" applyFont="1" applyFill="1" applyBorder="1" applyAlignment="1" applyProtection="1">
      <alignment vertical="center"/>
    </xf>
    <xf numFmtId="1" fontId="81" fillId="3" borderId="66" xfId="0" applyNumberFormat="1" applyFont="1" applyFill="1" applyBorder="1" applyAlignment="1" applyProtection="1">
      <alignment horizontal="right" vertical="center"/>
    </xf>
    <xf numFmtId="1" fontId="81" fillId="4" borderId="0" xfId="0" applyNumberFormat="1" applyFont="1" applyFill="1" applyBorder="1" applyAlignment="1" applyProtection="1">
      <alignment vertical="center"/>
    </xf>
    <xf numFmtId="1" fontId="83" fillId="3" borderId="65" xfId="0" applyNumberFormat="1" applyFont="1" applyFill="1" applyBorder="1" applyAlignment="1" applyProtection="1">
      <alignment horizontal="right" vertical="center"/>
    </xf>
    <xf numFmtId="1" fontId="83" fillId="3" borderId="0" xfId="0" applyNumberFormat="1" applyFont="1" applyFill="1" applyBorder="1" applyAlignment="1" applyProtection="1">
      <alignment horizontal="right" vertical="center"/>
    </xf>
    <xf numFmtId="1" fontId="81" fillId="6" borderId="0" xfId="0" applyNumberFormat="1" applyFont="1" applyFill="1" applyBorder="1" applyAlignment="1" applyProtection="1">
      <alignment vertical="center"/>
    </xf>
    <xf numFmtId="1" fontId="81" fillId="6" borderId="0" xfId="0" applyNumberFormat="1" applyFont="1" applyFill="1" applyBorder="1" applyAlignment="1" applyProtection="1">
      <alignment vertical="top"/>
    </xf>
    <xf numFmtId="0" fontId="78" fillId="3" borderId="0" xfId="0" applyNumberFormat="1" applyFont="1" applyFill="1" applyBorder="1" applyAlignment="1" applyProtection="1">
      <alignment horizontal="center" vertical="center" wrapText="1"/>
    </xf>
    <xf numFmtId="0" fontId="5" fillId="3" borderId="2" xfId="0" applyNumberFormat="1" applyFont="1" applyFill="1" applyBorder="1" applyAlignment="1" applyProtection="1">
      <alignment horizontal="right" vertical="top" wrapText="1"/>
    </xf>
    <xf numFmtId="0" fontId="12" fillId="0" borderId="2" xfId="0" applyFont="1" applyFill="1" applyBorder="1" applyAlignment="1" applyProtection="1">
      <alignment horizontal="left" vertical="top" wrapText="1"/>
    </xf>
    <xf numFmtId="1" fontId="5" fillId="3" borderId="2" xfId="0" applyNumberFormat="1" applyFont="1" applyFill="1" applyBorder="1" applyAlignment="1" applyProtection="1">
      <alignment horizontal="center" vertical="top"/>
    </xf>
    <xf numFmtId="1" fontId="5" fillId="3" borderId="3" xfId="0" applyNumberFormat="1" applyFont="1" applyFill="1" applyBorder="1" applyAlignment="1" applyProtection="1">
      <alignment horizontal="center" vertical="top"/>
    </xf>
    <xf numFmtId="1" fontId="10" fillId="4" borderId="2" xfId="0" applyNumberFormat="1" applyFont="1" applyFill="1" applyBorder="1" applyAlignment="1" applyProtection="1">
      <alignment horizontal="center" vertical="center"/>
    </xf>
    <xf numFmtId="9" fontId="12" fillId="3" borderId="2" xfId="5" applyFont="1" applyFill="1" applyBorder="1" applyAlignment="1" applyProtection="1">
      <alignment horizontal="center" vertical="center" wrapText="1"/>
    </xf>
    <xf numFmtId="0" fontId="12" fillId="3" borderId="2" xfId="0" applyFont="1" applyFill="1" applyBorder="1" applyAlignment="1" applyProtection="1">
      <alignment vertical="center" wrapText="1"/>
    </xf>
    <xf numFmtId="0" fontId="12" fillId="3" borderId="2" xfId="0" applyFont="1" applyFill="1" applyBorder="1" applyAlignment="1" applyProtection="1">
      <alignment vertical="center"/>
    </xf>
    <xf numFmtId="0" fontId="12" fillId="3" borderId="2" xfId="0" applyFont="1" applyFill="1" applyBorder="1" applyAlignment="1" applyProtection="1">
      <alignment horizontal="center" vertical="center"/>
    </xf>
    <xf numFmtId="1" fontId="37" fillId="3" borderId="0" xfId="3" applyNumberFormat="1" applyFont="1" applyFill="1" applyAlignment="1" applyProtection="1">
      <alignment horizontal="center" vertical="center"/>
    </xf>
    <xf numFmtId="0" fontId="17" fillId="3" borderId="0" xfId="3" applyFont="1" applyFill="1" applyProtection="1">
      <alignment vertical="top" wrapText="1"/>
    </xf>
    <xf numFmtId="9" fontId="38" fillId="3" borderId="0" xfId="5" applyFont="1" applyFill="1" applyAlignment="1" applyProtection="1">
      <alignment horizontal="left" vertical="top"/>
    </xf>
    <xf numFmtId="1" fontId="10" fillId="4" borderId="3" xfId="0" applyNumberFormat="1" applyFont="1" applyFill="1" applyBorder="1" applyProtection="1">
      <alignment vertical="top" wrapText="1"/>
    </xf>
    <xf numFmtId="0" fontId="5" fillId="4" borderId="3" xfId="0" applyNumberFormat="1" applyFont="1" applyFill="1" applyBorder="1" applyAlignment="1" applyProtection="1">
      <alignment horizontal="justify" vertical="top" wrapText="1"/>
    </xf>
    <xf numFmtId="0" fontId="5" fillId="3" borderId="2" xfId="0" applyNumberFormat="1" applyFont="1" applyFill="1" applyBorder="1" applyAlignment="1" applyProtection="1">
      <alignment horizontal="right" vertical="center" wrapText="1"/>
    </xf>
    <xf numFmtId="0" fontId="12" fillId="0" borderId="2" xfId="0" applyFont="1" applyFill="1" applyBorder="1" applyAlignment="1" applyProtection="1">
      <alignment horizontal="left" vertical="center" wrapText="1"/>
    </xf>
    <xf numFmtId="0" fontId="4" fillId="4" borderId="2" xfId="0" applyFont="1" applyFill="1" applyBorder="1" applyAlignment="1" applyProtection="1">
      <alignment horizontal="left" vertical="center" wrapText="1"/>
    </xf>
    <xf numFmtId="0" fontId="10" fillId="4" borderId="2" xfId="0" applyNumberFormat="1" applyFont="1" applyFill="1" applyBorder="1" applyAlignment="1" applyProtection="1">
      <alignment vertical="center" wrapText="1"/>
    </xf>
    <xf numFmtId="0" fontId="6" fillId="4" borderId="0" xfId="0" applyFont="1" applyFill="1" applyProtection="1">
      <alignment vertical="top" wrapText="1"/>
    </xf>
    <xf numFmtId="0" fontId="6" fillId="0" borderId="0" xfId="0" applyFont="1" applyProtection="1">
      <alignment vertical="top" wrapText="1"/>
      <protection locked="0"/>
    </xf>
    <xf numFmtId="3" fontId="19" fillId="4" borderId="0" xfId="0" applyNumberFormat="1" applyFont="1" applyFill="1" applyBorder="1" applyAlignment="1">
      <alignment horizontal="left"/>
    </xf>
    <xf numFmtId="0" fontId="6" fillId="4" borderId="0" xfId="0" applyNumberFormat="1" applyFont="1" applyFill="1" applyBorder="1" applyAlignment="1">
      <alignment horizontal="right"/>
    </xf>
    <xf numFmtId="0" fontId="0" fillId="4" borderId="0" xfId="0" applyFill="1">
      <alignment vertical="top" wrapText="1"/>
    </xf>
    <xf numFmtId="0" fontId="6" fillId="4" borderId="0" xfId="0" applyNumberFormat="1" applyFont="1" applyFill="1" applyBorder="1" applyAlignment="1"/>
    <xf numFmtId="0" fontId="6" fillId="4" borderId="0" xfId="0" applyNumberFormat="1" applyFont="1" applyFill="1" applyBorder="1" applyAlignment="1" applyProtection="1">
      <alignment horizontal="right" vertical="center"/>
    </xf>
    <xf numFmtId="9" fontId="21" fillId="4" borderId="0" xfId="5" applyFont="1" applyFill="1" applyBorder="1" applyAlignment="1" applyProtection="1">
      <alignment horizontal="left" vertical="center"/>
    </xf>
    <xf numFmtId="0" fontId="9" fillId="4" borderId="0" xfId="0" applyNumberFormat="1" applyFont="1" applyFill="1" applyBorder="1" applyAlignment="1"/>
    <xf numFmtId="0" fontId="21" fillId="4" borderId="0" xfId="0" applyNumberFormat="1" applyFont="1" applyFill="1" applyBorder="1" applyAlignment="1"/>
    <xf numFmtId="0" fontId="40" fillId="4" borderId="0" xfId="0" applyNumberFormat="1" applyFont="1" applyFill="1" applyBorder="1" applyAlignment="1" applyProtection="1"/>
    <xf numFmtId="0" fontId="21" fillId="4" borderId="0" xfId="0" applyNumberFormat="1" applyFont="1" applyFill="1" applyBorder="1" applyAlignment="1">
      <alignment horizontal="right" vertical="center"/>
    </xf>
    <xf numFmtId="0" fontId="21" fillId="4" borderId="0" xfId="0" applyNumberFormat="1" applyFont="1" applyFill="1" applyBorder="1" applyAlignment="1" applyProtection="1"/>
    <xf numFmtId="0" fontId="20" fillId="4" borderId="0" xfId="0" applyNumberFormat="1" applyFont="1" applyFill="1" applyBorder="1" applyAlignment="1" applyProtection="1"/>
    <xf numFmtId="3" fontId="55" fillId="4" borderId="0" xfId="0" applyNumberFormat="1" applyFont="1" applyFill="1" applyBorder="1" applyAlignment="1" applyProtection="1">
      <alignment horizontal="left" vertical="center"/>
    </xf>
    <xf numFmtId="0" fontId="21" fillId="4" borderId="0" xfId="0" applyNumberFormat="1" applyFont="1" applyFill="1" applyBorder="1" applyAlignment="1" applyProtection="1">
      <alignment horizontal="right" vertical="center"/>
    </xf>
    <xf numFmtId="0" fontId="9" fillId="4" borderId="0" xfId="0" applyNumberFormat="1" applyFont="1" applyFill="1" applyBorder="1" applyAlignment="1" applyProtection="1"/>
    <xf numFmtId="0" fontId="20" fillId="4" borderId="0" xfId="0" applyNumberFormat="1" applyFont="1" applyFill="1" applyBorder="1" applyAlignment="1" applyProtection="1">
      <alignment horizontal="right" vertical="center"/>
    </xf>
    <xf numFmtId="0" fontId="6" fillId="4" borderId="0" xfId="0" applyNumberFormat="1" applyFont="1" applyFill="1" applyBorder="1" applyAlignment="1" applyProtection="1"/>
    <xf numFmtId="0" fontId="6" fillId="4" borderId="0" xfId="0" applyNumberFormat="1" applyFont="1" applyFill="1" applyBorder="1" applyAlignment="1" applyProtection="1">
      <alignment horizontal="left"/>
    </xf>
    <xf numFmtId="0" fontId="58" fillId="3" borderId="0" xfId="0" applyNumberFormat="1" applyFont="1" applyFill="1" applyBorder="1" applyAlignment="1">
      <alignment vertical="center"/>
    </xf>
    <xf numFmtId="9" fontId="54" fillId="3" borderId="68" xfId="0" applyNumberFormat="1" applyFont="1" applyFill="1" applyBorder="1" applyAlignment="1" applyProtection="1"/>
    <xf numFmtId="1" fontId="81" fillId="3" borderId="68" xfId="0" applyNumberFormat="1" applyFont="1" applyFill="1" applyBorder="1" applyAlignment="1" applyProtection="1">
      <alignment vertical="center" wrapText="1"/>
    </xf>
    <xf numFmtId="0" fontId="68" fillId="0" borderId="0" xfId="3" applyFont="1" applyAlignment="1">
      <alignment horizontal="left" vertical="top" wrapText="1"/>
    </xf>
    <xf numFmtId="1" fontId="54" fillId="0" borderId="0" xfId="3" applyNumberFormat="1" applyFont="1" applyAlignment="1">
      <alignment horizontal="left" vertical="top" wrapText="1"/>
    </xf>
    <xf numFmtId="0" fontId="62" fillId="0" borderId="0" xfId="0" applyFont="1" applyAlignment="1">
      <alignment horizontal="left" vertical="top" wrapText="1"/>
    </xf>
    <xf numFmtId="9" fontId="54" fillId="6" borderId="66" xfId="0" applyNumberFormat="1" applyFont="1" applyFill="1" applyBorder="1" applyAlignment="1" applyProtection="1">
      <alignment horizontal="center" vertical="center" wrapText="1"/>
    </xf>
    <xf numFmtId="9" fontId="54" fillId="3" borderId="66" xfId="5" applyFont="1" applyFill="1" applyBorder="1" applyAlignment="1" applyProtection="1">
      <alignment horizontal="right" vertical="center"/>
    </xf>
    <xf numFmtId="9" fontId="54" fillId="4" borderId="66" xfId="5" applyFont="1" applyFill="1" applyBorder="1" applyAlignment="1" applyProtection="1">
      <alignment horizontal="right" vertical="center"/>
    </xf>
    <xf numFmtId="0" fontId="54" fillId="4" borderId="66" xfId="0" applyNumberFormat="1" applyFont="1" applyFill="1" applyBorder="1" applyAlignment="1" applyProtection="1">
      <alignment vertical="center"/>
    </xf>
    <xf numFmtId="0" fontId="21" fillId="6" borderId="68" xfId="0" applyNumberFormat="1" applyFont="1" applyFill="1" applyBorder="1" applyAlignment="1" applyProtection="1">
      <alignment vertical="center"/>
    </xf>
    <xf numFmtId="0" fontId="19" fillId="6" borderId="68" xfId="0" applyNumberFormat="1" applyFont="1" applyFill="1" applyBorder="1" applyAlignment="1" applyProtection="1">
      <alignment horizontal="left" vertical="center"/>
    </xf>
    <xf numFmtId="0" fontId="19" fillId="6" borderId="68" xfId="0" applyNumberFormat="1" applyFont="1" applyFill="1" applyBorder="1" applyAlignment="1" applyProtection="1">
      <alignment vertical="center"/>
    </xf>
    <xf numFmtId="9" fontId="19" fillId="11" borderId="68" xfId="5" applyFont="1" applyFill="1" applyBorder="1" applyAlignment="1" applyProtection="1">
      <alignment horizontal="right" vertical="center"/>
    </xf>
    <xf numFmtId="9" fontId="84" fillId="6" borderId="68" xfId="5" applyFont="1" applyFill="1" applyBorder="1" applyAlignment="1" applyProtection="1">
      <alignment horizontal="right" vertical="center"/>
    </xf>
    <xf numFmtId="0" fontId="54" fillId="6" borderId="68" xfId="0" applyNumberFormat="1" applyFont="1" applyFill="1" applyBorder="1" applyAlignment="1" applyProtection="1">
      <alignment horizontal="right" vertical="center" wrapText="1"/>
    </xf>
    <xf numFmtId="9" fontId="21" fillId="11" borderId="68" xfId="0" applyNumberFormat="1" applyFont="1" applyFill="1" applyBorder="1" applyAlignment="1" applyProtection="1">
      <alignment horizontal="right" vertical="center"/>
    </xf>
    <xf numFmtId="9" fontId="54" fillId="6" borderId="0" xfId="5" applyFont="1" applyFill="1" applyBorder="1" applyAlignment="1" applyProtection="1">
      <alignment vertical="center"/>
    </xf>
    <xf numFmtId="9" fontId="54" fillId="3" borderId="66" xfId="5" applyFont="1" applyFill="1" applyBorder="1" applyAlignment="1" applyProtection="1">
      <alignment vertical="center"/>
    </xf>
    <xf numFmtId="9" fontId="54" fillId="3" borderId="65" xfId="5" applyFont="1" applyFill="1" applyBorder="1" applyAlignment="1" applyProtection="1">
      <alignment vertical="center"/>
    </xf>
    <xf numFmtId="9" fontId="21" fillId="6" borderId="71" xfId="0" applyNumberFormat="1" applyFont="1" applyFill="1" applyBorder="1" applyAlignment="1" applyProtection="1">
      <alignment vertical="center"/>
    </xf>
    <xf numFmtId="9" fontId="21" fillId="6" borderId="71" xfId="0" applyNumberFormat="1" applyFont="1" applyFill="1" applyBorder="1" applyAlignment="1" applyProtection="1">
      <alignment horizontal="right" vertical="center"/>
    </xf>
    <xf numFmtId="9" fontId="19" fillId="6" borderId="71" xfId="5" applyFont="1" applyFill="1" applyBorder="1" applyAlignment="1" applyProtection="1">
      <alignment horizontal="right" vertical="center"/>
    </xf>
    <xf numFmtId="0" fontId="54" fillId="6" borderId="71" xfId="0" applyNumberFormat="1" applyFont="1" applyFill="1" applyBorder="1" applyAlignment="1" applyProtection="1">
      <alignment horizontal="right" vertical="center" wrapText="1"/>
    </xf>
    <xf numFmtId="0" fontId="78" fillId="6" borderId="71" xfId="0" applyNumberFormat="1" applyFont="1" applyFill="1" applyBorder="1" applyAlignment="1" applyProtection="1">
      <alignment vertical="center" wrapText="1"/>
    </xf>
    <xf numFmtId="9" fontId="54" fillId="3" borderId="68" xfId="5" applyFont="1" applyFill="1" applyBorder="1" applyAlignment="1" applyProtection="1">
      <alignment horizontal="right"/>
    </xf>
    <xf numFmtId="0" fontId="54" fillId="0" borderId="0" xfId="0" applyNumberFormat="1" applyFont="1" applyFill="1" applyBorder="1" applyAlignment="1" applyProtection="1">
      <alignment horizontal="left" vertical="center" wrapText="1"/>
      <protection locked="0"/>
    </xf>
    <xf numFmtId="9" fontId="54" fillId="0" borderId="66" xfId="0" applyNumberFormat="1" applyFont="1" applyFill="1" applyBorder="1" applyAlignment="1" applyProtection="1">
      <alignment horizontal="right" vertical="center"/>
    </xf>
    <xf numFmtId="0" fontId="54" fillId="0" borderId="0" xfId="0" quotePrefix="1" applyNumberFormat="1" applyFont="1" applyFill="1" applyBorder="1" applyAlignment="1"/>
    <xf numFmtId="0" fontId="0" fillId="0" borderId="0" xfId="0" applyBorder="1">
      <alignment vertical="top" wrapText="1"/>
    </xf>
    <xf numFmtId="0" fontId="57" fillId="0" borderId="66" xfId="0" applyFont="1" applyFill="1" applyBorder="1" applyAlignment="1" applyProtection="1">
      <alignment horizontal="left" vertical="center" wrapText="1"/>
    </xf>
    <xf numFmtId="0" fontId="78" fillId="0" borderId="71" xfId="0" applyNumberFormat="1" applyFont="1" applyFill="1" applyBorder="1" applyProtection="1">
      <alignment vertical="top" wrapText="1"/>
    </xf>
    <xf numFmtId="0" fontId="58" fillId="3" borderId="67" xfId="0" applyNumberFormat="1" applyFont="1" applyFill="1" applyBorder="1" applyAlignment="1" applyProtection="1">
      <alignment horizontal="right" vertical="center"/>
    </xf>
    <xf numFmtId="0" fontId="54" fillId="0" borderId="68" xfId="0" applyNumberFormat="1" applyFont="1" applyFill="1" applyBorder="1" applyAlignment="1"/>
    <xf numFmtId="0" fontId="54" fillId="6" borderId="67" xfId="0" applyNumberFormat="1" applyFont="1" applyFill="1" applyBorder="1" applyAlignment="1">
      <alignment vertical="center"/>
    </xf>
    <xf numFmtId="0" fontId="78" fillId="6" borderId="67" xfId="0" applyNumberFormat="1" applyFont="1" applyFill="1" applyBorder="1" applyAlignment="1">
      <alignment horizontal="right" vertical="center"/>
    </xf>
    <xf numFmtId="9" fontId="55" fillId="6" borderId="67" xfId="0" applyNumberFormat="1" applyFont="1" applyFill="1" applyBorder="1" applyAlignment="1" applyProtection="1">
      <alignment horizontal="center" vertical="center" wrapText="1"/>
    </xf>
    <xf numFmtId="0" fontId="56" fillId="3" borderId="68" xfId="0" applyNumberFormat="1" applyFont="1" applyFill="1" applyBorder="1" applyAlignment="1" applyProtection="1">
      <alignment horizontal="center" vertical="center" wrapText="1"/>
    </xf>
    <xf numFmtId="3" fontId="54" fillId="4" borderId="0" xfId="0" applyNumberFormat="1" applyFont="1" applyFill="1" applyBorder="1" applyAlignment="1" applyProtection="1">
      <alignment horizontal="left" vertical="center"/>
    </xf>
    <xf numFmtId="0" fontId="6" fillId="3" borderId="0" xfId="0" applyNumberFormat="1" applyFont="1" applyFill="1" applyBorder="1" applyAlignment="1" applyProtection="1">
      <alignment horizontal="left"/>
    </xf>
    <xf numFmtId="0" fontId="6" fillId="3" borderId="0" xfId="0" applyNumberFormat="1" applyFont="1" applyFill="1" applyBorder="1" applyAlignment="1" applyProtection="1"/>
    <xf numFmtId="0" fontId="20" fillId="3" borderId="0" xfId="0" applyNumberFormat="1" applyFont="1" applyFill="1" applyBorder="1" applyAlignment="1" applyProtection="1">
      <alignment horizontal="right" vertical="center"/>
    </xf>
    <xf numFmtId="0" fontId="9" fillId="3" borderId="0" xfId="0" applyNumberFormat="1" applyFont="1" applyFill="1" applyBorder="1" applyAlignment="1" applyProtection="1"/>
    <xf numFmtId="0" fontId="21" fillId="3" borderId="0" xfId="0" applyNumberFormat="1" applyFont="1" applyFill="1" applyBorder="1" applyAlignment="1" applyProtection="1">
      <alignment horizontal="right" vertical="center"/>
    </xf>
    <xf numFmtId="3" fontId="55" fillId="3" borderId="0" xfId="0" applyNumberFormat="1" applyFont="1" applyFill="1" applyBorder="1" applyAlignment="1" applyProtection="1">
      <alignment horizontal="left" vertical="center"/>
    </xf>
    <xf numFmtId="0" fontId="19" fillId="3" borderId="0" xfId="0" applyNumberFormat="1" applyFont="1" applyFill="1" applyBorder="1" applyAlignment="1" applyProtection="1">
      <alignment horizontal="right"/>
    </xf>
    <xf numFmtId="0" fontId="5" fillId="0" borderId="2" xfId="0" applyNumberFormat="1" applyFont="1" applyFill="1" applyBorder="1" applyAlignment="1">
      <alignment horizontal="left" vertical="center" wrapText="1" indent="1"/>
    </xf>
    <xf numFmtId="0" fontId="5" fillId="3" borderId="26" xfId="0" applyNumberFormat="1" applyFont="1" applyFill="1" applyBorder="1" applyAlignment="1">
      <alignment horizontal="left" vertical="center" wrapText="1"/>
    </xf>
    <xf numFmtId="0" fontId="5" fillId="3" borderId="26" xfId="0" applyNumberFormat="1" applyFont="1" applyFill="1" applyBorder="1" applyAlignment="1">
      <alignment horizontal="left" vertical="center" wrapText="1" indent="2"/>
    </xf>
    <xf numFmtId="9" fontId="10" fillId="4" borderId="2" xfId="3" applyNumberFormat="1" applyFont="1" applyFill="1" applyBorder="1" applyAlignment="1" applyProtection="1">
      <alignment horizontal="center" vertical="center"/>
    </xf>
    <xf numFmtId="9" fontId="5" fillId="0" borderId="2" xfId="3" applyNumberFormat="1" applyFont="1" applyFill="1" applyBorder="1" applyAlignment="1" applyProtection="1">
      <alignment horizontal="left" vertical="center" indent="1"/>
    </xf>
    <xf numFmtId="0" fontId="75" fillId="12" borderId="0" xfId="0" applyFont="1" applyFill="1" applyAlignment="1">
      <alignment horizontal="left" wrapText="1"/>
    </xf>
    <xf numFmtId="0" fontId="75" fillId="12" borderId="2" xfId="0" applyFont="1" applyFill="1" applyBorder="1" applyAlignment="1">
      <alignment horizontal="left" wrapText="1"/>
    </xf>
    <xf numFmtId="1" fontId="5" fillId="0" borderId="2" xfId="0" applyNumberFormat="1" applyFont="1" applyFill="1" applyBorder="1" applyAlignment="1" applyProtection="1">
      <alignment horizontal="center" vertical="top" wrapText="1"/>
      <protection locked="0"/>
    </xf>
    <xf numFmtId="1" fontId="5" fillId="0" borderId="2"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lignment horizontal="right"/>
    </xf>
    <xf numFmtId="0" fontId="6" fillId="0" borderId="0" xfId="0" applyNumberFormat="1" applyFont="1" applyFill="1" applyBorder="1" applyAlignment="1" applyProtection="1">
      <alignment horizontal="right"/>
    </xf>
    <xf numFmtId="0" fontId="40" fillId="0" borderId="0" xfId="0" applyNumberFormat="1" applyFont="1" applyFill="1" applyBorder="1" applyAlignment="1">
      <alignment horizontal="right"/>
    </xf>
    <xf numFmtId="0" fontId="40" fillId="0" borderId="0" xfId="0" applyNumberFormat="1" applyFont="1" applyFill="1" applyBorder="1" applyAlignment="1"/>
    <xf numFmtId="0" fontId="41" fillId="0" borderId="0" xfId="0" applyNumberFormat="1" applyFont="1" applyFill="1" applyBorder="1" applyAlignment="1"/>
    <xf numFmtId="3" fontId="40" fillId="0" borderId="0" xfId="0" applyNumberFormat="1" applyFont="1" applyFill="1" applyBorder="1" applyAlignment="1" applyProtection="1">
      <alignment horizontal="left" vertical="center"/>
    </xf>
    <xf numFmtId="0" fontId="21" fillId="4" borderId="0" xfId="0" applyNumberFormat="1" applyFont="1" applyFill="1" applyBorder="1" applyAlignment="1">
      <alignment horizontal="right"/>
    </xf>
    <xf numFmtId="3" fontId="21" fillId="4" borderId="0" xfId="0" applyNumberFormat="1" applyFont="1" applyFill="1" applyBorder="1" applyAlignment="1" applyProtection="1">
      <alignment horizontal="left"/>
    </xf>
    <xf numFmtId="9" fontId="21" fillId="4" borderId="0" xfId="0" applyNumberFormat="1" applyFont="1" applyFill="1" applyBorder="1" applyAlignment="1" applyProtection="1">
      <alignment horizontal="left" vertical="center"/>
    </xf>
    <xf numFmtId="0" fontId="6" fillId="4" borderId="0" xfId="3" applyNumberFormat="1" applyFont="1" applyFill="1" applyBorder="1" applyAlignment="1">
      <alignment horizontal="right" vertical="center"/>
    </xf>
    <xf numFmtId="0" fontId="6" fillId="4" borderId="0" xfId="0" applyNumberFormat="1" applyFont="1" applyFill="1" applyBorder="1" applyAlignment="1" applyProtection="1">
      <alignment horizontal="left" vertical="center"/>
    </xf>
    <xf numFmtId="9" fontId="6" fillId="4" borderId="0" xfId="5" applyFont="1" applyFill="1" applyBorder="1" applyAlignment="1" applyProtection="1">
      <alignment horizontal="left" vertical="center"/>
    </xf>
    <xf numFmtId="0" fontId="16" fillId="0" borderId="0" xfId="0" applyFont="1" applyAlignment="1">
      <alignment horizontal="left" vertical="top" wrapText="1"/>
    </xf>
    <xf numFmtId="0" fontId="62" fillId="0" borderId="0" xfId="0" applyFont="1" applyFill="1" applyAlignment="1">
      <alignment horizontal="left" vertical="top" wrapText="1"/>
    </xf>
    <xf numFmtId="0" fontId="8" fillId="0" borderId="0" xfId="3" applyFill="1" applyAlignment="1">
      <alignment horizontal="left" vertical="center" wrapText="1"/>
    </xf>
    <xf numFmtId="0" fontId="85" fillId="0" borderId="0" xfId="0" applyFont="1" applyAlignment="1">
      <alignment horizontal="left" vertical="top" wrapText="1"/>
    </xf>
    <xf numFmtId="0" fontId="42" fillId="0" borderId="0" xfId="3" applyFont="1" applyAlignment="1">
      <alignment horizontal="left" vertical="center" wrapText="1"/>
    </xf>
    <xf numFmtId="0" fontId="43" fillId="0" borderId="0" xfId="3" applyFont="1" applyAlignment="1">
      <alignment horizontal="left" vertical="center" wrapText="1"/>
    </xf>
    <xf numFmtId="0" fontId="16" fillId="0" borderId="0" xfId="0" applyFont="1" applyFill="1" applyAlignment="1">
      <alignment horizontal="left" vertical="top" wrapText="1"/>
    </xf>
    <xf numFmtId="0" fontId="22" fillId="0" borderId="0" xfId="3" applyFont="1" applyFill="1" applyAlignment="1">
      <alignment horizontal="left" vertical="center" wrapText="1"/>
    </xf>
    <xf numFmtId="0" fontId="16" fillId="13" borderId="0" xfId="0" applyFont="1" applyFill="1" applyAlignment="1">
      <alignment horizontal="left" vertical="top" wrapText="1"/>
    </xf>
    <xf numFmtId="0" fontId="17" fillId="13" borderId="0" xfId="0" applyFont="1" applyFill="1" applyAlignment="1">
      <alignment horizontal="left" vertical="top" wrapText="1"/>
    </xf>
    <xf numFmtId="0" fontId="62" fillId="13" borderId="0" xfId="0" applyFont="1" applyFill="1" applyAlignment="1">
      <alignment horizontal="left" vertical="top" wrapText="1"/>
    </xf>
    <xf numFmtId="0" fontId="86" fillId="13" borderId="0" xfId="0" applyFont="1" applyFill="1" applyAlignment="1">
      <alignment horizontal="left" vertical="top" wrapText="1"/>
    </xf>
    <xf numFmtId="0" fontId="86" fillId="0" borderId="0" xfId="0" applyFont="1" applyAlignment="1">
      <alignment horizontal="left" vertical="top" wrapText="1"/>
    </xf>
    <xf numFmtId="0" fontId="62" fillId="0" borderId="0" xfId="0" applyNumberFormat="1" applyFont="1" applyAlignment="1">
      <alignment horizontal="left" vertical="top" wrapText="1"/>
    </xf>
    <xf numFmtId="0" fontId="86" fillId="0" borderId="0" xfId="0" applyFont="1" applyAlignment="1">
      <alignment horizontal="left" vertical="center" wrapText="1"/>
    </xf>
    <xf numFmtId="0" fontId="87" fillId="4" borderId="0" xfId="0" applyFont="1" applyFill="1" applyAlignment="1">
      <alignment horizontal="left" vertical="top" wrapText="1"/>
    </xf>
    <xf numFmtId="0" fontId="16" fillId="13" borderId="0" xfId="0" applyFont="1" applyFill="1">
      <alignment vertical="top" wrapText="1"/>
    </xf>
    <xf numFmtId="0" fontId="86" fillId="14" borderId="0" xfId="0" applyFont="1" applyFill="1" applyAlignment="1">
      <alignment horizontal="left" vertical="top" wrapText="1"/>
    </xf>
    <xf numFmtId="0" fontId="35" fillId="3" borderId="0" xfId="3" applyFont="1" applyFill="1" applyBorder="1">
      <alignment vertical="top" wrapText="1"/>
    </xf>
    <xf numFmtId="0" fontId="32" fillId="3" borderId="0" xfId="3" applyNumberFormat="1" applyFont="1" applyFill="1" applyBorder="1">
      <alignment vertical="top" wrapText="1"/>
    </xf>
    <xf numFmtId="0" fontId="36" fillId="3" borderId="0" xfId="3" applyFont="1" applyFill="1" applyBorder="1" applyAlignment="1">
      <alignment vertical="center" wrapText="1"/>
    </xf>
    <xf numFmtId="0" fontId="88" fillId="3" borderId="0" xfId="1" applyFont="1" applyFill="1" applyBorder="1" applyAlignment="1" applyProtection="1">
      <alignment horizontal="justify" vertical="top" wrapText="1"/>
    </xf>
    <xf numFmtId="0" fontId="34" fillId="3" borderId="0" xfId="3" applyFont="1" applyFill="1" applyBorder="1" applyAlignment="1">
      <alignment horizontal="justify" vertical="top" wrapText="1"/>
    </xf>
    <xf numFmtId="0" fontId="54" fillId="3" borderId="68" xfId="0" applyNumberFormat="1" applyFont="1" applyFill="1" applyBorder="1" applyAlignment="1" applyProtection="1">
      <alignment vertical="center" wrapText="1"/>
    </xf>
    <xf numFmtId="0" fontId="54" fillId="0" borderId="0" xfId="3" applyFont="1" applyAlignment="1">
      <alignment horizontal="right" vertical="top" wrapText="1"/>
    </xf>
    <xf numFmtId="9" fontId="54" fillId="0" borderId="0" xfId="3" applyNumberFormat="1" applyFont="1" applyAlignment="1">
      <alignment horizontal="left" vertical="center" wrapText="1"/>
    </xf>
    <xf numFmtId="0" fontId="54" fillId="0" borderId="0" xfId="0" applyFont="1" applyAlignment="1">
      <alignment horizontal="right" vertical="top" wrapText="1"/>
    </xf>
    <xf numFmtId="3" fontId="54" fillId="0" borderId="0" xfId="3" applyNumberFormat="1" applyFont="1" applyAlignment="1">
      <alignment horizontal="left" vertical="center" wrapText="1"/>
    </xf>
    <xf numFmtId="0" fontId="62" fillId="3" borderId="0" xfId="0" applyFont="1" applyFill="1" applyAlignment="1">
      <alignment horizontal="left" vertical="top" wrapText="1"/>
    </xf>
    <xf numFmtId="0" fontId="22" fillId="3" borderId="0" xfId="3" applyFont="1" applyFill="1" applyAlignment="1">
      <alignment horizontal="left" vertical="center" wrapText="1"/>
    </xf>
    <xf numFmtId="0" fontId="72" fillId="0" borderId="39" xfId="4" applyFont="1" applyBorder="1" applyAlignment="1">
      <alignment vertical="center" wrapText="1"/>
    </xf>
    <xf numFmtId="1" fontId="6" fillId="0" borderId="0" xfId="0" applyNumberFormat="1" applyFont="1" applyProtection="1">
      <alignment vertical="top" wrapText="1"/>
      <protection locked="0"/>
    </xf>
    <xf numFmtId="0" fontId="56" fillId="0" borderId="0" xfId="3" applyFont="1" applyBorder="1" applyAlignment="1" applyProtection="1">
      <alignment horizontal="left" vertical="center"/>
    </xf>
    <xf numFmtId="0" fontId="68" fillId="0" borderId="0" xfId="0" applyFont="1" applyBorder="1" applyAlignment="1" applyProtection="1">
      <alignment horizontal="center" vertical="center"/>
    </xf>
    <xf numFmtId="0" fontId="53" fillId="3" borderId="0" xfId="3" applyFont="1" applyFill="1" applyAlignment="1" applyProtection="1">
      <alignment horizontal="right" vertical="center"/>
    </xf>
    <xf numFmtId="9" fontId="52" fillId="4" borderId="0" xfId="3" applyNumberFormat="1" applyFont="1" applyFill="1" applyBorder="1" applyAlignment="1" applyProtection="1">
      <alignment horizontal="left" vertical="center" wrapText="1"/>
    </xf>
    <xf numFmtId="0" fontId="52" fillId="0" borderId="0" xfId="0" applyNumberFormat="1" applyFont="1" applyFill="1" applyBorder="1" applyAlignment="1" applyProtection="1">
      <alignment horizontal="right" vertical="center"/>
    </xf>
    <xf numFmtId="0" fontId="89" fillId="3" borderId="0" xfId="3" applyFont="1" applyFill="1" applyBorder="1" applyAlignment="1" applyProtection="1">
      <alignment horizontal="left" vertical="center" wrapText="1"/>
    </xf>
    <xf numFmtId="1" fontId="53" fillId="3" borderId="0" xfId="3" applyNumberFormat="1" applyFont="1" applyFill="1" applyAlignment="1" applyProtection="1">
      <alignment horizontal="left" vertical="center"/>
    </xf>
    <xf numFmtId="1" fontId="3" fillId="3" borderId="2" xfId="3" applyNumberFormat="1" applyFont="1" applyFill="1" applyBorder="1" applyAlignment="1" applyProtection="1">
      <alignment horizontal="center" vertical="center"/>
      <protection locked="0"/>
    </xf>
    <xf numFmtId="0" fontId="6" fillId="3" borderId="0" xfId="0" applyFont="1" applyFill="1" applyProtection="1">
      <alignment vertical="top" wrapText="1"/>
      <protection locked="0"/>
    </xf>
    <xf numFmtId="0" fontId="54" fillId="3" borderId="68" xfId="0" applyNumberFormat="1" applyFont="1" applyFill="1" applyBorder="1" applyAlignment="1" applyProtection="1">
      <alignment vertical="center"/>
    </xf>
    <xf numFmtId="0" fontId="6" fillId="0" borderId="0" xfId="0" applyFont="1" applyProtection="1">
      <alignment vertical="top" wrapText="1"/>
    </xf>
    <xf numFmtId="0" fontId="6" fillId="3" borderId="0" xfId="0" applyFont="1" applyFill="1" applyProtection="1">
      <alignment vertical="top" wrapText="1"/>
    </xf>
    <xf numFmtId="0" fontId="0" fillId="0" borderId="0" xfId="0" applyAlignment="1" applyProtection="1">
      <protection locked="0"/>
    </xf>
    <xf numFmtId="0" fontId="54" fillId="3" borderId="68" xfId="0" applyNumberFormat="1" applyFont="1" applyFill="1" applyBorder="1" applyAlignment="1" applyProtection="1">
      <alignment vertical="center" wrapText="1"/>
      <protection locked="0"/>
    </xf>
    <xf numFmtId="0" fontId="62" fillId="13" borderId="48" xfId="0" applyFont="1" applyFill="1" applyBorder="1" applyAlignment="1">
      <alignment horizontal="left" vertical="top" wrapText="1"/>
    </xf>
    <xf numFmtId="0" fontId="90" fillId="9" borderId="0" xfId="0" applyFont="1" applyFill="1" applyAlignment="1">
      <alignment horizontal="left" vertical="top" wrapText="1"/>
    </xf>
    <xf numFmtId="0" fontId="16" fillId="3" borderId="0" xfId="0" applyFont="1" applyFill="1" applyAlignment="1">
      <alignment horizontal="left" vertical="top" wrapText="1"/>
    </xf>
    <xf numFmtId="9" fontId="55" fillId="0" borderId="0" xfId="5" applyFont="1" applyFill="1" applyBorder="1" applyAlignment="1">
      <alignment vertical="center"/>
    </xf>
    <xf numFmtId="0" fontId="10" fillId="4" borderId="2" xfId="0" applyNumberFormat="1" applyFont="1" applyFill="1" applyBorder="1" applyAlignment="1" applyProtection="1">
      <alignment horizontal="justify" vertical="center" wrapText="1"/>
      <protection locked="0"/>
    </xf>
    <xf numFmtId="1" fontId="54" fillId="8" borderId="68" xfId="0" applyNumberFormat="1" applyFont="1" applyFill="1" applyBorder="1" applyAlignment="1" applyProtection="1">
      <alignment vertical="center"/>
      <protection locked="0"/>
    </xf>
    <xf numFmtId="0" fontId="72" fillId="0" borderId="49" xfId="4" applyFont="1" applyBorder="1" applyAlignment="1">
      <alignment horizontal="left" vertical="center"/>
    </xf>
    <xf numFmtId="9" fontId="5" fillId="4" borderId="2" xfId="0" applyNumberFormat="1" applyFont="1" applyFill="1" applyBorder="1" applyAlignment="1" applyProtection="1">
      <alignment vertical="center"/>
    </xf>
    <xf numFmtId="0" fontId="2" fillId="0" borderId="2" xfId="0" applyFont="1" applyFill="1" applyBorder="1" applyAlignment="1" applyProtection="1">
      <alignment horizontal="left" vertical="center" wrapText="1"/>
      <protection locked="0"/>
    </xf>
    <xf numFmtId="0" fontId="5" fillId="0" borderId="0" xfId="3" applyNumberFormat="1" applyFont="1" applyFill="1" applyBorder="1" applyAlignment="1" applyProtection="1">
      <alignment wrapText="1"/>
      <protection locked="0"/>
    </xf>
    <xf numFmtId="9" fontId="54" fillId="0" borderId="66" xfId="5" applyFont="1" applyFill="1" applyBorder="1" applyAlignment="1" applyProtection="1">
      <alignment horizontal="right" vertical="top"/>
    </xf>
    <xf numFmtId="0" fontId="1" fillId="0" borderId="2" xfId="0" applyFont="1" applyFill="1" applyBorder="1" applyAlignment="1" applyProtection="1">
      <alignment horizontal="left" vertical="center" wrapText="1"/>
      <protection locked="0"/>
    </xf>
    <xf numFmtId="0" fontId="57" fillId="0" borderId="65" xfId="0" applyFont="1" applyFill="1" applyBorder="1" applyAlignment="1" applyProtection="1">
      <alignment horizontal="justify"/>
      <protection locked="0"/>
    </xf>
    <xf numFmtId="0" fontId="1" fillId="0" borderId="3" xfId="3" applyNumberFormat="1" applyFont="1" applyFill="1" applyBorder="1" applyAlignment="1" applyProtection="1">
      <alignment horizontal="center" vertical="center"/>
      <protection locked="0"/>
    </xf>
    <xf numFmtId="0" fontId="75" fillId="15" borderId="2" xfId="0"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protection locked="0"/>
    </xf>
    <xf numFmtId="0" fontId="10" fillId="0" borderId="2" xfId="0" applyNumberFormat="1" applyFont="1" applyFill="1" applyBorder="1" applyAlignment="1" applyProtection="1">
      <alignment horizontal="center" vertical="center"/>
      <protection locked="0"/>
    </xf>
    <xf numFmtId="0" fontId="1" fillId="0" borderId="2" xfId="0" applyFont="1" applyFill="1" applyBorder="1" applyAlignment="1">
      <alignment horizontal="left" vertical="top" wrapText="1"/>
    </xf>
    <xf numFmtId="0" fontId="5" fillId="16" borderId="0" xfId="0" applyNumberFormat="1" applyFont="1" applyFill="1" applyBorder="1" applyAlignment="1">
      <alignment vertical="top"/>
    </xf>
    <xf numFmtId="0" fontId="5" fillId="16" borderId="9" xfId="0" applyFont="1" applyFill="1" applyBorder="1" applyAlignment="1">
      <alignment vertical="top"/>
    </xf>
    <xf numFmtId="0" fontId="5" fillId="16" borderId="0" xfId="0" applyNumberFormat="1" applyFont="1" applyFill="1" applyAlignment="1"/>
    <xf numFmtId="0" fontId="5" fillId="3" borderId="6" xfId="0" applyNumberFormat="1" applyFont="1" applyFill="1" applyBorder="1" applyAlignment="1">
      <alignment horizontal="left" vertical="top" wrapText="1"/>
    </xf>
    <xf numFmtId="0" fontId="70" fillId="17" borderId="0" xfId="3" applyFont="1" applyFill="1" applyBorder="1" applyAlignment="1">
      <alignment horizontal="left" vertical="center" wrapText="1"/>
    </xf>
    <xf numFmtId="0" fontId="62" fillId="17" borderId="0" xfId="3" applyFont="1" applyFill="1" applyBorder="1" applyAlignment="1">
      <alignment horizontal="left" vertical="center" wrapText="1"/>
    </xf>
    <xf numFmtId="0" fontId="35" fillId="0" borderId="0" xfId="3" applyFont="1" applyFill="1" applyBorder="1">
      <alignment vertical="top" wrapText="1"/>
    </xf>
    <xf numFmtId="0" fontId="70" fillId="0" borderId="0" xfId="3" applyFont="1" applyFill="1" applyBorder="1" applyAlignment="1">
      <alignment horizontal="left" vertical="center" wrapText="1"/>
    </xf>
    <xf numFmtId="0" fontId="62" fillId="0" borderId="0" xfId="3" applyFont="1" applyFill="1" applyBorder="1" applyAlignment="1">
      <alignment horizontal="left" vertical="center" wrapText="1"/>
    </xf>
    <xf numFmtId="0" fontId="34" fillId="0" borderId="0" xfId="3" applyFont="1" applyFill="1" applyBorder="1">
      <alignment vertical="top" wrapText="1"/>
    </xf>
    <xf numFmtId="0" fontId="32" fillId="0" borderId="0" xfId="0" applyFont="1" applyFill="1" applyAlignment="1">
      <alignment horizontal="justify" vertical="top" wrapText="1"/>
    </xf>
    <xf numFmtId="0" fontId="5" fillId="3" borderId="2" xfId="3" applyNumberFormat="1" applyFont="1" applyFill="1" applyBorder="1" applyAlignment="1" applyProtection="1">
      <alignment horizontal="center" vertical="center"/>
      <protection locked="0"/>
    </xf>
    <xf numFmtId="0" fontId="5" fillId="3" borderId="24" xfId="3" applyNumberFormat="1" applyFont="1" applyFill="1" applyBorder="1" applyAlignment="1" applyProtection="1">
      <alignment horizontal="center" vertical="top" wrapText="1"/>
    </xf>
    <xf numFmtId="1" fontId="5" fillId="0" borderId="2" xfId="0" applyNumberFormat="1" applyFont="1" applyFill="1" applyBorder="1" applyAlignment="1" applyProtection="1">
      <alignment horizontal="left" vertical="center" wrapText="1"/>
      <protection locked="0"/>
    </xf>
    <xf numFmtId="0" fontId="31" fillId="0" borderId="0" xfId="0" applyFont="1" applyFill="1" applyAlignment="1">
      <alignment horizontal="justify" vertical="top" wrapText="1"/>
    </xf>
    <xf numFmtId="0" fontId="5" fillId="0" borderId="2" xfId="0" applyNumberFormat="1" applyFont="1" applyFill="1" applyBorder="1" applyAlignment="1">
      <alignment horizontal="left" vertical="top" wrapText="1"/>
    </xf>
    <xf numFmtId="0" fontId="69" fillId="0" borderId="0" xfId="3" applyFont="1" applyFill="1" applyBorder="1" applyAlignment="1">
      <alignment horizontal="left" vertical="center" wrapText="1"/>
    </xf>
    <xf numFmtId="0" fontId="32" fillId="0" borderId="0" xfId="0" applyFont="1" applyFill="1" applyAlignment="1">
      <alignment horizontal="left" vertical="top" wrapText="1"/>
    </xf>
    <xf numFmtId="0" fontId="102" fillId="3" borderId="0" xfId="3" applyFont="1" applyFill="1" applyBorder="1">
      <alignment vertical="top" wrapText="1"/>
    </xf>
    <xf numFmtId="0" fontId="5" fillId="0" borderId="3" xfId="3"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indent="1"/>
    </xf>
    <xf numFmtId="0" fontId="5" fillId="0" borderId="2" xfId="0" applyNumberFormat="1" applyFont="1" applyFill="1" applyBorder="1">
      <alignment vertical="top" wrapText="1"/>
    </xf>
    <xf numFmtId="0" fontId="5" fillId="0" borderId="2" xfId="3" applyNumberFormat="1" applyFont="1" applyFill="1" applyBorder="1" applyAlignment="1" applyProtection="1">
      <alignment horizontal="left" wrapText="1"/>
    </xf>
    <xf numFmtId="0" fontId="5" fillId="0" borderId="2" xfId="3" applyNumberFormat="1" applyFont="1" applyFill="1" applyBorder="1" applyAlignment="1" applyProtection="1">
      <alignment horizontal="center"/>
      <protection locked="0"/>
    </xf>
    <xf numFmtId="0" fontId="5" fillId="0" borderId="24" xfId="3" applyNumberFormat="1" applyFont="1" applyFill="1" applyBorder="1" applyAlignment="1" applyProtection="1">
      <alignment horizontal="center" wrapText="1"/>
    </xf>
    <xf numFmtId="1" fontId="5" fillId="0" borderId="2" xfId="3" applyNumberFormat="1" applyFont="1" applyFill="1" applyBorder="1" applyAlignment="1" applyProtection="1">
      <alignment wrapText="1"/>
    </xf>
    <xf numFmtId="1" fontId="5" fillId="3" borderId="0" xfId="3" applyNumberFormat="1" applyFont="1" applyFill="1" applyBorder="1" applyAlignment="1">
      <alignment wrapText="1"/>
    </xf>
    <xf numFmtId="1" fontId="5" fillId="0" borderId="24" xfId="3" applyNumberFormat="1" applyFont="1" applyFill="1" applyBorder="1" applyAlignment="1" applyProtection="1">
      <alignment horizontal="center" vertical="center" wrapText="1"/>
    </xf>
    <xf numFmtId="1" fontId="5" fillId="0" borderId="2" xfId="3" applyNumberFormat="1" applyFont="1" applyFill="1" applyBorder="1" applyAlignment="1" applyProtection="1">
      <alignment vertical="center" wrapText="1"/>
    </xf>
    <xf numFmtId="1" fontId="5" fillId="0" borderId="2" xfId="3" applyNumberFormat="1" applyFont="1" applyFill="1" applyBorder="1" applyAlignment="1" applyProtection="1">
      <alignment horizontal="left" vertical="center" wrapText="1"/>
      <protection locked="0"/>
    </xf>
    <xf numFmtId="0" fontId="5" fillId="0" borderId="3" xfId="3" applyNumberFormat="1" applyFont="1" applyFill="1" applyBorder="1" applyAlignment="1">
      <alignment horizontal="left" vertical="center" wrapText="1"/>
    </xf>
    <xf numFmtId="0" fontId="5" fillId="0" borderId="3" xfId="0" applyNumberFormat="1" applyFont="1" applyFill="1" applyBorder="1">
      <alignment vertical="top" wrapText="1"/>
    </xf>
    <xf numFmtId="0" fontId="5" fillId="0" borderId="3" xfId="0" applyNumberFormat="1" applyFont="1" applyFill="1" applyBorder="1" applyAlignment="1">
      <alignment horizontal="left" vertical="top" wrapText="1"/>
    </xf>
    <xf numFmtId="0" fontId="1" fillId="0" borderId="2" xfId="0" applyFont="1" applyFill="1" applyBorder="1" applyAlignment="1">
      <alignment horizontal="left" vertical="top" wrapText="1" indent="2"/>
    </xf>
    <xf numFmtId="0" fontId="5" fillId="0" borderId="0" xfId="3" applyFont="1" applyFill="1" applyBorder="1" applyAlignment="1">
      <alignment horizontal="left" wrapText="1"/>
    </xf>
    <xf numFmtId="0" fontId="5" fillId="0" borderId="0" xfId="3" applyNumberFormat="1" applyFont="1" applyFill="1" applyBorder="1" applyAlignment="1">
      <alignment horizontal="left" wrapText="1"/>
    </xf>
    <xf numFmtId="9" fontId="5" fillId="0" borderId="0" xfId="3" applyNumberFormat="1" applyFont="1" applyFill="1" applyBorder="1" applyAlignment="1">
      <alignment horizontal="left" wrapText="1"/>
    </xf>
    <xf numFmtId="0" fontId="5" fillId="3" borderId="3" xfId="0" applyNumberFormat="1" applyFont="1" applyFill="1" applyBorder="1" applyAlignment="1">
      <alignment horizontal="left" vertical="top" wrapText="1"/>
    </xf>
    <xf numFmtId="0" fontId="104" fillId="4" borderId="0" xfId="0" applyNumberFormat="1" applyFont="1" applyFill="1" applyBorder="1" applyAlignment="1" applyProtection="1">
      <alignment horizontal="right" vertical="center"/>
    </xf>
    <xf numFmtId="0" fontId="5" fillId="6" borderId="0" xfId="3" applyNumberFormat="1" applyFont="1" applyFill="1" applyAlignment="1">
      <alignment horizontal="left" vertical="center" wrapText="1"/>
    </xf>
    <xf numFmtId="0" fontId="5" fillId="0" borderId="3" xfId="3" applyNumberFormat="1" applyFont="1" applyBorder="1" applyAlignment="1">
      <alignment horizontal="left" vertical="center" wrapText="1"/>
    </xf>
    <xf numFmtId="1" fontId="5" fillId="3" borderId="2" xfId="3" applyNumberFormat="1" applyFont="1" applyFill="1" applyBorder="1" applyAlignment="1">
      <alignment horizontal="left" vertical="center" wrapText="1"/>
    </xf>
    <xf numFmtId="0" fontId="5" fillId="3" borderId="2" xfId="3" applyNumberFormat="1" applyFont="1" applyFill="1" applyBorder="1" applyAlignment="1">
      <alignment horizontal="left" vertical="center"/>
    </xf>
    <xf numFmtId="9" fontId="5" fillId="3" borderId="2" xfId="3" applyNumberFormat="1" applyFont="1" applyFill="1" applyBorder="1" applyAlignment="1">
      <alignment horizontal="left" vertical="center"/>
    </xf>
    <xf numFmtId="0" fontId="53" fillId="0" borderId="0" xfId="3" applyFont="1" applyFill="1" applyBorder="1" applyAlignment="1">
      <alignment horizontal="left" vertical="center"/>
    </xf>
    <xf numFmtId="9" fontId="53" fillId="0" borderId="0" xfId="3" applyNumberFormat="1" applyFont="1" applyFill="1" applyBorder="1" applyAlignment="1">
      <alignment horizontal="left" vertical="center"/>
    </xf>
    <xf numFmtId="1" fontId="5" fillId="3" borderId="2" xfId="3" applyNumberFormat="1" applyFont="1" applyFill="1" applyBorder="1" applyAlignment="1">
      <alignment horizontal="left" vertical="center"/>
    </xf>
    <xf numFmtId="0" fontId="5" fillId="3" borderId="2" xfId="3" applyNumberFormat="1" applyFont="1" applyFill="1" applyBorder="1" applyAlignment="1" applyProtection="1">
      <alignment horizontal="left" wrapText="1"/>
      <protection locked="0"/>
    </xf>
    <xf numFmtId="0" fontId="52" fillId="0" borderId="0" xfId="3" applyFont="1" applyBorder="1" applyAlignment="1">
      <alignment horizontal="left" vertical="top" wrapText="1"/>
    </xf>
    <xf numFmtId="0" fontId="52" fillId="0" borderId="0" xfId="3" applyFont="1" applyAlignment="1">
      <alignment horizontal="left" vertical="top" wrapText="1"/>
    </xf>
    <xf numFmtId="0" fontId="5" fillId="0" borderId="6" xfId="3" applyNumberFormat="1" applyFont="1" applyFill="1" applyBorder="1" applyAlignment="1">
      <alignment horizontal="left" vertical="center" wrapText="1" indent="2"/>
    </xf>
    <xf numFmtId="0" fontId="52" fillId="3" borderId="0" xfId="3" applyFont="1" applyFill="1" applyAlignment="1">
      <alignment horizontal="left" vertical="center"/>
    </xf>
    <xf numFmtId="0" fontId="31" fillId="0" borderId="0" xfId="3" applyFont="1" applyFill="1" applyBorder="1">
      <alignment vertical="top" wrapText="1"/>
    </xf>
    <xf numFmtId="0" fontId="32" fillId="0" borderId="0" xfId="3" applyFont="1" applyFill="1" applyBorder="1">
      <alignment vertical="top" wrapText="1"/>
    </xf>
    <xf numFmtId="0" fontId="32" fillId="0" borderId="0" xfId="0" applyFont="1" applyFill="1" applyAlignment="1">
      <alignment horizontal="left" vertical="center" wrapText="1"/>
    </xf>
    <xf numFmtId="0" fontId="34" fillId="3" borderId="0" xfId="3" applyFont="1" applyFill="1" applyBorder="1" applyAlignment="1">
      <alignment horizontal="left" vertical="center" wrapText="1"/>
    </xf>
    <xf numFmtId="0" fontId="52" fillId="3" borderId="0" xfId="3" applyFont="1" applyFill="1" applyBorder="1" applyAlignment="1">
      <alignment vertical="center" wrapText="1"/>
    </xf>
    <xf numFmtId="0" fontId="72" fillId="0" borderId="0" xfId="4" applyFont="1" applyAlignment="1">
      <alignment horizontal="left" vertical="center"/>
    </xf>
    <xf numFmtId="0" fontId="71" fillId="0" borderId="0" xfId="4" applyFont="1" applyAlignment="1">
      <alignment horizontal="center" vertical="center"/>
    </xf>
    <xf numFmtId="0" fontId="0" fillId="0" borderId="0" xfId="0" applyBorder="1" applyAlignment="1" applyProtection="1">
      <alignment horizontal="center" vertical="center"/>
    </xf>
    <xf numFmtId="1" fontId="1" fillId="3" borderId="0" xfId="3" applyNumberFormat="1" applyFont="1" applyFill="1" applyAlignment="1" applyProtection="1">
      <alignment horizontal="center" vertical="center"/>
      <protection locked="0"/>
    </xf>
    <xf numFmtId="1" fontId="1" fillId="3" borderId="2" xfId="3" applyNumberFormat="1" applyFont="1" applyFill="1" applyBorder="1" applyAlignment="1" applyProtection="1">
      <alignment horizontal="center" vertical="center"/>
      <protection locked="0"/>
    </xf>
    <xf numFmtId="0" fontId="1" fillId="0" borderId="0" xfId="3" applyFont="1" applyFill="1" applyBorder="1" applyAlignment="1">
      <alignment vertical="center"/>
    </xf>
    <xf numFmtId="1" fontId="5" fillId="6" borderId="2" xfId="0" applyNumberFormat="1" applyFont="1" applyFill="1" applyBorder="1" applyAlignment="1" applyProtection="1">
      <alignment horizontal="center" vertical="center" wrapText="1" shrinkToFit="1"/>
      <protection locked="0"/>
    </xf>
    <xf numFmtId="1" fontId="5" fillId="6" borderId="2" xfId="3" applyNumberFormat="1" applyFont="1" applyFill="1" applyBorder="1" applyAlignment="1" applyProtection="1">
      <alignment horizontal="center" vertical="center" wrapText="1" shrinkToFit="1"/>
      <protection locked="0"/>
    </xf>
    <xf numFmtId="0" fontId="1" fillId="0" borderId="3" xfId="0" applyFont="1" applyFill="1" applyBorder="1" applyAlignment="1" applyProtection="1">
      <alignment horizontal="center" vertical="center"/>
      <protection locked="0"/>
    </xf>
    <xf numFmtId="0" fontId="75" fillId="15" borderId="2" xfId="0" applyFont="1" applyFill="1" applyBorder="1" applyAlignment="1" applyProtection="1">
      <alignment horizontal="left" vertical="center" wrapText="1"/>
      <protection locked="0"/>
    </xf>
    <xf numFmtId="1" fontId="75" fillId="15" borderId="2" xfId="0" applyNumberFormat="1" applyFont="1" applyFill="1" applyBorder="1" applyAlignment="1" applyProtection="1">
      <alignment horizontal="left" vertical="center" wrapText="1"/>
      <protection locked="0"/>
    </xf>
    <xf numFmtId="1" fontId="75" fillId="0" borderId="2" xfId="3" applyNumberFormat="1" applyFont="1" applyFill="1" applyBorder="1" applyAlignment="1" applyProtection="1">
      <alignment horizontal="left" vertical="center" wrapText="1" shrinkToFit="1"/>
      <protection locked="0"/>
    </xf>
    <xf numFmtId="0" fontId="75" fillId="0" borderId="2" xfId="3" applyNumberFormat="1" applyFont="1" applyFill="1" applyBorder="1" applyAlignment="1" applyProtection="1">
      <alignment horizontal="center" vertical="center" wrapText="1"/>
      <protection locked="0"/>
    </xf>
    <xf numFmtId="0" fontId="75" fillId="0" borderId="69" xfId="3" applyNumberFormat="1" applyFont="1" applyFill="1" applyBorder="1" applyAlignment="1" applyProtection="1">
      <alignment horizontal="center" vertical="center"/>
      <protection locked="0"/>
    </xf>
    <xf numFmtId="1" fontId="75" fillId="15" borderId="2" xfId="3" applyNumberFormat="1" applyFont="1" applyFill="1" applyBorder="1" applyAlignment="1" applyProtection="1">
      <alignment horizontal="left" vertical="center" wrapText="1"/>
      <protection locked="0"/>
    </xf>
    <xf numFmtId="0" fontId="19" fillId="0" borderId="0" xfId="0" applyFont="1" applyAlignment="1">
      <alignment vertical="center" wrapText="1"/>
    </xf>
    <xf numFmtId="0" fontId="19" fillId="0" borderId="0" xfId="0" applyFont="1" applyAlignment="1" applyProtection="1">
      <alignment vertical="center" wrapText="1"/>
      <protection locked="0"/>
    </xf>
    <xf numFmtId="0" fontId="21" fillId="0" borderId="0" xfId="0" applyFont="1" applyAlignment="1">
      <alignment horizontal="left" vertical="center" wrapText="1" indent="1"/>
    </xf>
    <xf numFmtId="1" fontId="5" fillId="3" borderId="3" xfId="0" applyNumberFormat="1" applyFont="1" applyFill="1" applyBorder="1" applyAlignment="1" applyProtection="1">
      <alignment horizontal="left" vertical="top" wrapText="1"/>
      <protection locked="0"/>
    </xf>
    <xf numFmtId="1" fontId="75" fillId="15" borderId="2" xfId="0" applyNumberFormat="1" applyFont="1" applyFill="1" applyBorder="1" applyAlignment="1" applyProtection="1">
      <alignment vertical="center" wrapText="1"/>
      <protection locked="0"/>
    </xf>
    <xf numFmtId="0" fontId="75" fillId="15" borderId="2" xfId="3" applyNumberFormat="1" applyFont="1" applyFill="1" applyBorder="1" applyAlignment="1" applyProtection="1">
      <alignment horizontal="center" vertical="center" wrapText="1"/>
      <protection locked="0"/>
    </xf>
    <xf numFmtId="0" fontId="71" fillId="0" borderId="64" xfId="4" applyFont="1" applyBorder="1" applyAlignment="1">
      <alignment horizontal="center" vertical="center"/>
    </xf>
    <xf numFmtId="0" fontId="71" fillId="0" borderId="58" xfId="4" applyFont="1"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71" fillId="0" borderId="24" xfId="4" applyFont="1"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94" fillId="0" borderId="24" xfId="1" applyFont="1" applyBorder="1" applyAlignment="1" applyProtection="1">
      <alignment horizontal="center" vertical="center"/>
      <protection locked="0"/>
    </xf>
    <xf numFmtId="0" fontId="48" fillId="0" borderId="43" xfId="0" applyFont="1" applyBorder="1" applyAlignment="1" applyProtection="1">
      <alignment horizontal="center" vertical="center"/>
      <protection locked="0"/>
    </xf>
    <xf numFmtId="0" fontId="48" fillId="0" borderId="50" xfId="0" applyFont="1" applyBorder="1" applyAlignment="1" applyProtection="1">
      <alignment horizontal="center" vertical="center"/>
      <protection locked="0"/>
    </xf>
    <xf numFmtId="0" fontId="93" fillId="6" borderId="61" xfId="4" applyFont="1" applyFill="1" applyBorder="1" applyAlignment="1">
      <alignment horizontal="left" vertical="center" shrinkToFit="1"/>
    </xf>
    <xf numFmtId="0" fontId="93" fillId="6" borderId="62" xfId="4" applyFont="1" applyFill="1" applyBorder="1" applyAlignment="1">
      <alignment horizontal="left" vertical="center" shrinkToFit="1"/>
    </xf>
    <xf numFmtId="0" fontId="93" fillId="6" borderId="63" xfId="4" applyFont="1" applyFill="1" applyBorder="1" applyAlignment="1">
      <alignment horizontal="left" vertical="center" shrinkToFit="1"/>
    </xf>
    <xf numFmtId="0" fontId="71" fillId="0" borderId="24" xfId="4" applyFont="1" applyBorder="1" applyAlignment="1" applyProtection="1">
      <alignment horizontal="center" vertical="center" wrapText="1"/>
      <protection locked="0"/>
    </xf>
    <xf numFmtId="0" fontId="71" fillId="0" borderId="43" xfId="4" applyFont="1" applyBorder="1" applyAlignment="1" applyProtection="1">
      <alignment horizontal="center" vertical="center" wrapText="1"/>
      <protection locked="0"/>
    </xf>
    <xf numFmtId="0" fontId="71" fillId="0" borderId="50" xfId="4" applyFont="1" applyBorder="1" applyAlignment="1" applyProtection="1">
      <alignment horizontal="center" vertical="center" wrapText="1"/>
      <protection locked="0"/>
    </xf>
    <xf numFmtId="0" fontId="71" fillId="0" borderId="55" xfId="4" applyFont="1"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43"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91" fillId="0" borderId="51" xfId="4" applyFont="1" applyBorder="1" applyAlignment="1">
      <alignment horizontal="left" vertical="center" shrinkToFit="1"/>
    </xf>
    <xf numFmtId="0" fontId="92" fillId="0" borderId="51" xfId="4" applyFont="1" applyBorder="1" applyAlignment="1">
      <alignment horizontal="center" vertical="center" shrinkToFit="1"/>
    </xf>
    <xf numFmtId="0" fontId="93" fillId="6" borderId="52" xfId="4" applyFont="1" applyFill="1" applyBorder="1" applyAlignment="1">
      <alignment horizontal="center" vertical="center"/>
    </xf>
    <xf numFmtId="0" fontId="93" fillId="6" borderId="53" xfId="4" applyFont="1" applyFill="1" applyBorder="1" applyAlignment="1">
      <alignment horizontal="center" vertical="center"/>
    </xf>
    <xf numFmtId="0" fontId="93" fillId="6" borderId="54" xfId="4" applyFont="1" applyFill="1" applyBorder="1" applyAlignment="1">
      <alignment horizontal="center" vertical="center"/>
    </xf>
    <xf numFmtId="0" fontId="54" fillId="3" borderId="67" xfId="0" applyNumberFormat="1" applyFont="1" applyFill="1" applyBorder="1" applyAlignment="1" applyProtection="1">
      <alignment horizontal="left" vertical="center" wrapText="1"/>
    </xf>
    <xf numFmtId="0" fontId="54" fillId="3" borderId="68" xfId="0" applyNumberFormat="1" applyFont="1" applyFill="1" applyBorder="1" applyAlignment="1" applyProtection="1">
      <alignment vertical="center" wrapText="1"/>
    </xf>
  </cellXfs>
  <cellStyles count="6">
    <cellStyle name="Hiperligação" xfId="1" builtinId="8"/>
    <cellStyle name="Hiperligação 2" xfId="2" xr:uid="{00000000-0005-0000-0000-000001000000}"/>
    <cellStyle name="Normal" xfId="0" builtinId="0"/>
    <cellStyle name="Normal 2" xfId="3" xr:uid="{00000000-0005-0000-0000-000003000000}"/>
    <cellStyle name="Normal 2 2" xfId="4" xr:uid="{00000000-0005-0000-0000-000004000000}"/>
    <cellStyle name="Percentagem" xfId="5" builtinId="5"/>
  </cellStyles>
  <dxfs count="209">
    <dxf>
      <fill>
        <patternFill>
          <bgColor theme="0" tint="-0.24994659260841701"/>
        </patternFill>
      </fill>
    </dxf>
    <dxf>
      <font>
        <b/>
        <i val="0"/>
        <color auto="1"/>
      </font>
      <fill>
        <patternFill>
          <bgColor rgb="FFFF0000"/>
        </patternFill>
      </fill>
    </dxf>
    <dxf>
      <font>
        <b/>
        <i val="0"/>
        <color auto="1"/>
      </font>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solid">
          <bgColor theme="0"/>
        </patternFill>
      </fill>
    </dxf>
    <dxf>
      <fill>
        <patternFill>
          <bgColor theme="0"/>
        </patternFill>
      </fill>
    </dxf>
    <dxf>
      <fill>
        <patternFill>
          <bgColor rgb="FF00B050"/>
        </patternFill>
      </fill>
    </dxf>
    <dxf>
      <font>
        <b/>
        <i val="0"/>
        <color auto="1"/>
      </font>
      <fill>
        <patternFill>
          <bgColor rgb="FFFF0000"/>
        </patternFill>
      </fill>
    </dxf>
    <dxf>
      <font>
        <b/>
        <i val="0"/>
        <color auto="1"/>
      </font>
      <fill>
        <patternFill>
          <bgColor rgb="FFFF0000"/>
        </patternFill>
      </fill>
    </dxf>
    <dxf>
      <fill>
        <patternFill>
          <bgColor theme="0"/>
        </patternFill>
      </fill>
    </dxf>
    <dxf>
      <fill>
        <patternFill>
          <bgColor rgb="FF92D050"/>
        </patternFill>
      </fill>
    </dxf>
    <dxf>
      <fill>
        <patternFill>
          <bgColor rgb="FF92D050"/>
        </patternFill>
      </fill>
    </dxf>
    <dxf>
      <font>
        <strike val="0"/>
      </font>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strike val="0"/>
      </font>
      <fill>
        <patternFill>
          <bgColor rgb="FF92D050"/>
        </patternFill>
      </fill>
    </dxf>
    <dxf>
      <fill>
        <patternFill>
          <bgColor rgb="FF92D050"/>
        </patternFill>
      </fill>
    </dxf>
    <dxf>
      <fill>
        <patternFill>
          <bgColor rgb="FF92D050"/>
        </patternFill>
      </fill>
    </dxf>
    <dxf>
      <fill>
        <patternFill>
          <bgColor rgb="FF92D050"/>
        </patternFill>
      </fill>
    </dxf>
    <dxf>
      <font>
        <strike val="0"/>
      </font>
      <fill>
        <patternFill>
          <bgColor rgb="FF92D050"/>
        </patternFill>
      </fill>
    </dxf>
    <dxf>
      <fill>
        <patternFill>
          <bgColor rgb="FF92D050"/>
        </patternFill>
      </fill>
    </dxf>
    <dxf>
      <fill>
        <patternFill>
          <bgColor rgb="FF92D050"/>
        </patternFill>
      </fill>
    </dxf>
    <dxf>
      <fill>
        <patternFill>
          <bgColor rgb="FF92D050"/>
        </patternFill>
      </fill>
    </dxf>
    <dxf>
      <font>
        <strike val="0"/>
      </font>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strike val="0"/>
      </font>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strike val="0"/>
      </font>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strike val="0"/>
      </font>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strike val="0"/>
      </font>
      <fill>
        <patternFill>
          <bgColor rgb="FF92D050"/>
        </patternFill>
      </fill>
    </dxf>
    <dxf>
      <fill>
        <patternFill>
          <bgColor rgb="FF92D050"/>
        </patternFill>
      </fill>
    </dxf>
    <dxf>
      <fill>
        <patternFill>
          <bgColor rgb="FF92D050"/>
        </patternFill>
      </fill>
    </dxf>
    <dxf>
      <fill>
        <patternFill>
          <bgColor rgb="FF92D050"/>
        </patternFill>
      </fill>
    </dxf>
    <dxf>
      <font>
        <strike val="0"/>
      </font>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strike val="0"/>
      </font>
      <fill>
        <patternFill>
          <bgColor rgb="FF92D050"/>
        </patternFill>
      </fill>
    </dxf>
    <dxf>
      <font>
        <strike val="0"/>
      </font>
      <fill>
        <patternFill>
          <bgColor rgb="FF92D050"/>
        </patternFill>
      </fill>
    </dxf>
    <dxf>
      <fill>
        <patternFill>
          <bgColor rgb="FF92D050"/>
        </patternFill>
      </fill>
    </dxf>
    <dxf>
      <font>
        <strike val="0"/>
      </font>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strike val="0"/>
      </font>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strike val="0"/>
      </font>
      <fill>
        <patternFill>
          <bgColor rgb="FF92D050"/>
        </patternFill>
      </fill>
    </dxf>
    <dxf>
      <fill>
        <patternFill>
          <bgColor rgb="FF92D050"/>
        </patternFill>
      </fill>
    </dxf>
    <dxf>
      <fill>
        <patternFill>
          <bgColor rgb="FF92D050"/>
        </patternFill>
      </fill>
    </dxf>
    <dxf>
      <fill>
        <patternFill>
          <bgColor rgb="FF92D050"/>
        </patternFill>
      </fill>
    </dxf>
    <dxf>
      <font>
        <strike val="0"/>
      </font>
      <fill>
        <patternFill>
          <bgColor rgb="FF92D050"/>
        </patternFill>
      </fill>
    </dxf>
    <dxf>
      <fill>
        <patternFill>
          <bgColor rgb="FF92D050"/>
        </patternFill>
      </fill>
    </dxf>
    <dxf>
      <fill>
        <patternFill>
          <bgColor rgb="FF92D050"/>
        </patternFill>
      </fill>
    </dxf>
    <dxf>
      <fill>
        <patternFill>
          <bgColor rgb="FF92D050"/>
        </patternFill>
      </fill>
    </dxf>
    <dxf>
      <font>
        <strike val="0"/>
      </font>
      <fill>
        <patternFill>
          <bgColor rgb="FF92D050"/>
        </patternFill>
      </fill>
    </dxf>
    <dxf>
      <fill>
        <patternFill>
          <bgColor rgb="FF92D050"/>
        </patternFill>
      </fill>
    </dxf>
    <dxf>
      <fill>
        <patternFill>
          <bgColor rgb="FF92D050"/>
        </patternFill>
      </fill>
    </dxf>
    <dxf>
      <fill>
        <patternFill>
          <bgColor rgb="FF92D050"/>
        </patternFill>
      </fill>
    </dxf>
    <dxf>
      <font>
        <strike val="0"/>
      </font>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strike val="0"/>
      </font>
      <fill>
        <patternFill>
          <bgColor rgb="FF92D050"/>
        </patternFill>
      </fill>
    </dxf>
    <dxf>
      <fill>
        <patternFill>
          <bgColor rgb="FF92D050"/>
        </patternFill>
      </fill>
    </dxf>
    <dxf>
      <fill>
        <patternFill>
          <bgColor rgb="FF92D050"/>
        </patternFill>
      </fill>
    </dxf>
    <dxf>
      <fill>
        <patternFill>
          <bgColor theme="0"/>
        </patternFill>
      </fill>
    </dxf>
    <dxf>
      <fill>
        <patternFill>
          <bgColor rgb="FF92D050"/>
        </patternFill>
      </fill>
    </dxf>
    <dxf>
      <font>
        <strike val="0"/>
      </font>
      <fill>
        <patternFill>
          <bgColor rgb="FF92D050"/>
        </patternFill>
      </fill>
    </dxf>
    <dxf>
      <font>
        <strike val="0"/>
      </font>
      <fill>
        <patternFill>
          <bgColor rgb="FF92D050"/>
        </patternFill>
      </fill>
    </dxf>
    <dxf>
      <font>
        <strike val="0"/>
      </font>
      <fill>
        <patternFill>
          <bgColor rgb="FF92D050"/>
        </patternFill>
      </fill>
    </dxf>
    <dxf>
      <font>
        <strike val="0"/>
      </font>
      <fill>
        <patternFill>
          <bgColor rgb="FF92D050"/>
        </patternFill>
      </fill>
    </dxf>
    <dxf>
      <fill>
        <patternFill>
          <bgColor rgb="FF92D050"/>
        </patternFill>
      </fill>
    </dxf>
    <dxf>
      <fill>
        <patternFill>
          <bgColor rgb="FF92D050"/>
        </patternFill>
      </fill>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rgb="FF000000"/>
        <name val="Calibri"/>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rgb="FF000000"/>
        <name val="Calibri"/>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1" formatCode="0"/>
      <fill>
        <patternFill patternType="none">
          <fgColor indexed="64"/>
          <bgColor indexed="65"/>
        </patternFill>
      </fill>
      <alignment horizontal="center"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indexed="8"/>
        <name val="Calibri"/>
        <scheme val="none"/>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1" formatCode="0"/>
      <fill>
        <patternFill patternType="none">
          <fgColor indexed="64"/>
          <bgColor indexed="65"/>
        </patternFill>
      </fill>
      <alignment horizontal="center"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indexed="8"/>
        <name val="Calibri"/>
        <scheme val="none"/>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rgb="FF000000"/>
        <name val="Calibri"/>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indexed="8"/>
        <name val="Calibri"/>
        <scheme val="none"/>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1" formatCode="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1" formatCode="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scheme val="none"/>
      </font>
      <numFmt numFmtId="1" formatCode="0"/>
      <fill>
        <patternFill patternType="none">
          <fgColor indexed="64"/>
          <bgColor indexed="65"/>
        </patternFill>
      </fill>
      <alignment horizontal="left" vertical="center" textRotation="0" wrapText="0" indent="0" justifyLastLine="0" shrinkToFit="0" readingOrder="0"/>
    </dxf>
  </dxfs>
  <tableStyles count="0" defaultPivotStyle="PivotStyleMedium4"/>
  <colors>
    <indexedColors>
      <rgbColor rgb="00000000"/>
      <rgbColor rgb="00FFFFFF"/>
      <rgbColor rgb="00FF0000"/>
      <rgbColor rgb="0000FF00"/>
      <rgbColor rgb="000000FF"/>
      <rgbColor rgb="00FFFF00"/>
      <rgbColor rgb="00FF00FF"/>
      <rgbColor rgb="0000FFFF"/>
      <rgbColor rgb="00000000"/>
      <rgbColor rgb="00AAAAAA"/>
      <rgbColor rgb="00DD0806"/>
      <rgbColor rgb="0063B2DE"/>
      <rgbColor rgb="00FFFFFF"/>
      <rgbColor rgb="00515151"/>
      <rgbColor rgb="00FF9900"/>
      <rgbColor rgb="001FB714"/>
      <rgbColor rgb="0099CC00"/>
      <rgbColor rgb="00CC99FF"/>
      <rgbColor rgb="00969696"/>
      <rgbColor rgb="00C0C0C0"/>
      <rgbColor rgb="00FF99CC"/>
      <rgbColor rgb="00993300"/>
      <rgbColor rgb="00666699"/>
      <rgbColor rgb="00006411"/>
      <rgbColor rgb="00CCFFFF"/>
      <rgbColor rgb="0000CCFF"/>
      <rgbColor rgb="0033CCCC"/>
      <rgbColor rgb="00FF6600"/>
      <rgbColor rgb="00993366"/>
      <rgbColor rgb="00900000"/>
      <rgbColor rgb="0000ABEA"/>
      <rgbColor rgb="00FCF305"/>
      <rgbColor rgb="00FFE061"/>
      <rgbColor rgb="00FFCC00"/>
      <rgbColor rgb="00FFFF99"/>
      <rgbColor rgb="00CCFFCC"/>
      <rgbColor rgb="00FFCC99"/>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hartsheet" Target="chartsheets/sheet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hartsheet" Target="chartsheets/sheet1.xml"/><Relationship Id="rId33"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6.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5.xml"/><Relationship Id="rId30" Type="http://schemas.openxmlformats.org/officeDocument/2006/relationships/externalLink" Target="externalLinks/externalLink2.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8"/>
    </mc:Choice>
    <mc:Fallback>
      <c:style val="18"/>
    </mc:Fallback>
  </mc:AlternateContent>
  <c:protection>
    <c:chartObject val="0"/>
    <c:data val="0"/>
    <c:formatting val="0"/>
    <c:selection val="0"/>
    <c:userInterface val="0"/>
  </c:protection>
  <c:chart>
    <c:autoTitleDeleted val="0"/>
    <c:plotArea>
      <c:layout>
        <c:manualLayout>
          <c:layoutTarget val="inner"/>
          <c:xMode val="edge"/>
          <c:yMode val="edge"/>
          <c:x val="4.9831107394761501E-2"/>
          <c:y val="6.306068151957013E-2"/>
          <c:w val="0.8842939979528287"/>
          <c:h val="0.78314141732286136"/>
        </c:manualLayout>
      </c:layout>
      <c:barChart>
        <c:barDir val="col"/>
        <c:grouping val="clustered"/>
        <c:varyColors val="0"/>
        <c:ser>
          <c:idx val="3"/>
          <c:order val="0"/>
          <c:tx>
            <c:strRef>
              <c:f>'0.1 RESUMO'!$G$91</c:f>
              <c:strCache>
                <c:ptCount val="1"/>
                <c:pt idx="0">
                  <c:v>%
CNBP</c:v>
                </c:pt>
              </c:strCache>
            </c:strRef>
          </c:tx>
          <c:spPr>
            <a:solidFill>
              <a:schemeClr val="bg1"/>
            </a:solidFill>
            <a:ln>
              <a:solidFill>
                <a:schemeClr val="tx1"/>
              </a:solidFill>
            </a:ln>
          </c:spPr>
          <c:invertIfNegative val="0"/>
          <c:dPt>
            <c:idx val="10"/>
            <c:invertIfNegative val="0"/>
            <c:bubble3D val="0"/>
            <c:spPr>
              <a:solidFill>
                <a:schemeClr val="tx1">
                  <a:lumMod val="95000"/>
                  <a:lumOff val="5000"/>
                </a:schemeClr>
              </a:solidFill>
              <a:ln>
                <a:solidFill>
                  <a:schemeClr val="tx1"/>
                </a:solidFill>
              </a:ln>
            </c:spPr>
            <c:extLst>
              <c:ext xmlns:c16="http://schemas.microsoft.com/office/drawing/2014/chart" uri="{C3380CC4-5D6E-409C-BE32-E72D297353CC}">
                <c16:uniqueId val="{00000000-E366-A541-94C4-4A1CC34DDD08}"/>
              </c:ext>
            </c:extLst>
          </c:dPt>
          <c:dPt>
            <c:idx val="11"/>
            <c:invertIfNegative val="0"/>
            <c:bubble3D val="0"/>
            <c:spPr>
              <a:solidFill>
                <a:schemeClr val="bg1">
                  <a:lumMod val="50000"/>
                </a:schemeClr>
              </a:solidFill>
              <a:ln>
                <a:solidFill>
                  <a:schemeClr val="tx1"/>
                </a:solidFill>
              </a:ln>
            </c:spPr>
            <c:extLst>
              <c:ext xmlns:c16="http://schemas.microsoft.com/office/drawing/2014/chart" uri="{C3380CC4-5D6E-409C-BE32-E72D297353CC}">
                <c16:uniqueId val="{00000001-E366-A541-94C4-4A1CC34DDD08}"/>
              </c:ext>
            </c:extLst>
          </c:dPt>
          <c:dLbls>
            <c:dLbl>
              <c:idx val="10"/>
              <c:spPr>
                <a:solidFill>
                  <a:schemeClr val="bg1"/>
                </a:solidFill>
              </c:spPr>
              <c:txPr>
                <a:bodyPr/>
                <a:lstStyle/>
                <a:p>
                  <a:pPr>
                    <a:defRPr sz="700"/>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E366-A541-94C4-4A1CC34DDD08}"/>
                </c:ext>
              </c:extLst>
            </c:dLbl>
            <c:dLbl>
              <c:idx val="11"/>
              <c:spPr>
                <a:solidFill>
                  <a:schemeClr val="bg1"/>
                </a:solidFill>
              </c:spPr>
              <c:txPr>
                <a:bodyPr/>
                <a:lstStyle/>
                <a:p>
                  <a:pPr>
                    <a:defRPr sz="700"/>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E366-A541-94C4-4A1CC34DDD08}"/>
                </c:ext>
              </c:extLst>
            </c:dLbl>
            <c:spPr>
              <a:noFill/>
              <a:ln w="25400">
                <a:noFill/>
              </a:ln>
            </c:spPr>
            <c:txPr>
              <a:bodyPr/>
              <a:lstStyle/>
              <a:p>
                <a:pPr>
                  <a:defRPr sz="700"/>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'0.1 RESUMO'!$A$92:$B$103</c:f>
              <c:multiLvlStrCache>
                <c:ptCount val="12"/>
                <c:lvl>
                  <c:pt idx="0">
                    <c:v>EDIFÍCIO</c:v>
                  </c:pt>
                  <c:pt idx="1">
                    <c:v>LOCALIZAÇÃO </c:v>
                  </c:pt>
                  <c:pt idx="2">
                    <c:v>EXPOSIÇÕES</c:v>
                  </c:pt>
                  <c:pt idx="3">
                    <c:v>COMUNICAÇÃO</c:v>
                  </c:pt>
                  <c:pt idx="4">
                    <c:v>SEGURANÇA</c:v>
                  </c:pt>
                  <c:pt idx="5">
                    <c:v>CONSULTORIA</c:v>
                  </c:pt>
                  <c:pt idx="6">
                    <c:v>FORMAÇÃO</c:v>
                  </c:pt>
                  <c:pt idx="7">
                    <c:v>EMPREGO</c:v>
                  </c:pt>
                  <c:pt idx="8">
                    <c:v>AVALIAÇÃO</c:v>
                  </c:pt>
                  <c:pt idx="9">
                    <c:v>GESTÃO</c:v>
                  </c:pt>
                  <c:pt idx="10">
                    <c:v>CNBP-FINAL</c:v>
                  </c:pt>
                  <c:pt idx="11">
                    <c:v>Área Acessível</c:v>
                  </c:pt>
                </c:lvl>
                <c:lvl>
                  <c:pt idx="0">
                    <c:v>1</c:v>
                  </c:pt>
                  <c:pt idx="1">
                    <c:v>2</c:v>
                  </c:pt>
                  <c:pt idx="2">
                    <c:v>3</c:v>
                  </c:pt>
                  <c:pt idx="3">
                    <c:v>4</c:v>
                  </c:pt>
                  <c:pt idx="4">
                    <c:v>5</c:v>
                  </c:pt>
                  <c:pt idx="5">
                    <c:v>6</c:v>
                  </c:pt>
                  <c:pt idx="6">
                    <c:v>7</c:v>
                  </c:pt>
                  <c:pt idx="7">
                    <c:v>8</c:v>
                  </c:pt>
                  <c:pt idx="8">
                    <c:v>9</c:v>
                  </c:pt>
                  <c:pt idx="9">
                    <c:v>10</c:v>
                  </c:pt>
                  <c:pt idx="10">
                    <c:v>% </c:v>
                  </c:pt>
                  <c:pt idx="11">
                    <c:v>% </c:v>
                  </c:pt>
                </c:lvl>
              </c:multiLvlStrCache>
            </c:multiLvlStrRef>
          </c:cat>
          <c:val>
            <c:numRef>
              <c:f>'0.1 RESUMO'!$G$92:$G$103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366-A541-94C4-4A1CC34DDD08}"/>
            </c:ext>
          </c:extLst>
        </c:ser>
        <c:dLbls>
          <c:showLegendKey val="0"/>
          <c:showVal val="0"/>
          <c:showCatName val="0"/>
          <c:showSerName val="0"/>
          <c:showPercent val="0"/>
          <c:showBubbleSize val="0"/>
        </c:dLbls>
        <c:gapWidth val="150"/>
        <c:axId val="136137728"/>
        <c:axId val="136164096"/>
      </c:barChart>
      <c:lineChart>
        <c:grouping val="stacked"/>
        <c:varyColors val="0"/>
        <c:ser>
          <c:idx val="5"/>
          <c:order val="1"/>
          <c:tx>
            <c:strRef>
              <c:f>'0.1 RESUMO'!$H$91</c:f>
              <c:strCache>
                <c:ptCount val="1"/>
                <c:pt idx="0">
                  <c:v>Limite</c:v>
                </c:pt>
              </c:strCache>
            </c:strRef>
          </c:tx>
          <c:spPr>
            <a:ln w="38100">
              <a:solidFill>
                <a:srgbClr val="92D050"/>
              </a:solidFill>
              <a:prstDash val="lgDash"/>
            </a:ln>
          </c:spPr>
          <c:marker>
            <c:symbol val="none"/>
          </c:marker>
          <c:val>
            <c:numRef>
              <c:f>'0.1 RESUMO'!$H$92:$H$102</c:f>
              <c:numCache>
                <c:formatCode>0%</c:formatCode>
                <c:ptCount val="11"/>
                <c:pt idx="0">
                  <c:v>0.5</c:v>
                </c:pt>
                <c:pt idx="1">
                  <c:v>0.5</c:v>
                </c:pt>
                <c:pt idx="2">
                  <c:v>0.5</c:v>
                </c:pt>
                <c:pt idx="3">
                  <c:v>0.5</c:v>
                </c:pt>
                <c:pt idx="4">
                  <c:v>0.5</c:v>
                </c:pt>
                <c:pt idx="5">
                  <c:v>0.5</c:v>
                </c:pt>
                <c:pt idx="6">
                  <c:v>0.5</c:v>
                </c:pt>
                <c:pt idx="7">
                  <c:v>0.5</c:v>
                </c:pt>
                <c:pt idx="8">
                  <c:v>0.5</c:v>
                </c:pt>
                <c:pt idx="9">
                  <c:v>0.5</c:v>
                </c:pt>
                <c:pt idx="10">
                  <c:v>0.5</c:v>
                </c:pt>
              </c:numCache>
            </c:numRef>
          </c:val>
          <c:smooth val="0"/>
          <c:extLst>
            <c:ext xmlns:c16="http://schemas.microsoft.com/office/drawing/2014/chart" uri="{C3380CC4-5D6E-409C-BE32-E72D297353CC}">
              <c16:uniqueId val="{00000003-E366-A541-94C4-4A1CC34DDD08}"/>
            </c:ext>
          </c:extLst>
        </c:ser>
        <c:ser>
          <c:idx val="6"/>
          <c:order val="2"/>
          <c:tx>
            <c:strRef>
              <c:f>'0.1 RESUMO'!$B$17</c:f>
              <c:strCache>
                <c:ptCount val="1"/>
                <c:pt idx="0">
                  <c:v>% Área acessível do edifício </c:v>
                </c:pt>
              </c:strCache>
            </c:strRef>
          </c:tx>
          <c:spPr>
            <a:ln w="127000" cap="sq">
              <a:solidFill>
                <a:schemeClr val="bg1">
                  <a:lumMod val="50000"/>
                </a:schemeClr>
              </a:solidFill>
            </a:ln>
          </c:spPr>
          <c:marker>
            <c:symbol val="none"/>
          </c:marker>
          <c:val>
            <c:numRef>
              <c:f>'0.1 RESUMO'!$D$17</c:f>
              <c:numCache>
                <c:formatCode>0%</c:formatCode>
                <c:ptCount val="1"/>
                <c:pt idx="0">
                  <c:v>0</c:v>
                </c:pt>
              </c:numCache>
            </c:numRef>
          </c:val>
          <c:smooth val="0"/>
          <c:extLst>
            <c:ext xmlns:c16="http://schemas.microsoft.com/office/drawing/2014/chart" uri="{C3380CC4-5D6E-409C-BE32-E72D297353CC}">
              <c16:uniqueId val="{00000004-E366-A541-94C4-4A1CC34DDD08}"/>
            </c:ext>
          </c:extLst>
        </c:ser>
        <c:dLbls>
          <c:showLegendKey val="0"/>
          <c:showVal val="0"/>
          <c:showCatName val="0"/>
          <c:showSerName val="0"/>
          <c:showPercent val="0"/>
          <c:showBubbleSize val="0"/>
        </c:dLbls>
        <c:marker val="1"/>
        <c:smooth val="0"/>
        <c:axId val="136137728"/>
        <c:axId val="136164096"/>
      </c:lineChart>
      <c:catAx>
        <c:axId val="136137728"/>
        <c:scaling>
          <c:orientation val="minMax"/>
        </c:scaling>
        <c:delete val="0"/>
        <c:axPos val="b"/>
        <c:numFmt formatCode="General" sourceLinked="1"/>
        <c:majorTickMark val="out"/>
        <c:minorTickMark val="none"/>
        <c:tickLblPos val="nextTo"/>
        <c:txPr>
          <a:bodyPr anchor="ctr" anchorCtr="0"/>
          <a:lstStyle/>
          <a:p>
            <a:pPr>
              <a:defRPr sz="700"/>
            </a:pPr>
            <a:endParaRPr lang="pt-PT"/>
          </a:p>
        </c:txPr>
        <c:crossAx val="136164096"/>
        <c:crosses val="autoZero"/>
        <c:auto val="1"/>
        <c:lblAlgn val="ctr"/>
        <c:lblOffset val="10"/>
        <c:noMultiLvlLbl val="0"/>
      </c:catAx>
      <c:valAx>
        <c:axId val="136164096"/>
        <c:scaling>
          <c:orientation val="minMax"/>
          <c:max val="1"/>
        </c:scaling>
        <c:delete val="0"/>
        <c:axPos val="l"/>
        <c:majorGridlines/>
        <c:minorGridlines/>
        <c:title>
          <c:tx>
            <c:strRef>
              <c:f>'0.1 RESUMO'!$G$91</c:f>
              <c:strCache>
                <c:ptCount val="1"/>
                <c:pt idx="0">
                  <c:v>%
CNBP</c:v>
                </c:pt>
              </c:strCache>
            </c:strRef>
          </c:tx>
          <c:layout>
            <c:manualLayout>
              <c:xMode val="edge"/>
              <c:yMode val="edge"/>
              <c:x val="7.027065558309389E-3"/>
              <c:y val="0.8966893665318868"/>
            </c:manualLayout>
          </c:layout>
          <c:overlay val="0"/>
          <c:txPr>
            <a:bodyPr rot="0" vert="horz"/>
            <a:lstStyle/>
            <a:p>
              <a:pPr>
                <a:defRPr sz="800"/>
              </a:pPr>
              <a:endParaRPr lang="pt-PT"/>
            </a:p>
          </c:txPr>
        </c:title>
        <c:numFmt formatCode="0%" sourceLinked="0"/>
        <c:majorTickMark val="out"/>
        <c:minorTickMark val="none"/>
        <c:tickLblPos val="nextTo"/>
        <c:txPr>
          <a:bodyPr/>
          <a:lstStyle/>
          <a:p>
            <a:pPr>
              <a:defRPr sz="800"/>
            </a:pPr>
            <a:endParaRPr lang="pt-PT"/>
          </a:p>
        </c:txPr>
        <c:crossAx val="136137728"/>
        <c:crosses val="autoZero"/>
        <c:crossBetween val="between"/>
        <c:majorUnit val="0.1"/>
      </c:valAx>
    </c:plotArea>
    <c:legend>
      <c:legendPos val="tr"/>
      <c:layout>
        <c:manualLayout>
          <c:xMode val="edge"/>
          <c:yMode val="edge"/>
          <c:x val="4.8386704099313518E-2"/>
          <c:y val="0.90603107044051978"/>
          <c:w val="0.58441361612528231"/>
          <c:h val="6.0225579910619283E-2"/>
        </c:manualLayout>
      </c:layout>
      <c:overlay val="0"/>
      <c:txPr>
        <a:bodyPr/>
        <a:lstStyle/>
        <a:p>
          <a:pPr>
            <a:defRPr sz="700"/>
          </a:pPr>
          <a:endParaRPr lang="pt-PT"/>
        </a:p>
      </c:txPr>
    </c:legend>
    <c:plotVisOnly val="1"/>
    <c:dispBlanksAs val="gap"/>
    <c:showDLblsOverMax val="0"/>
  </c:chart>
  <c:txPr>
    <a:bodyPr/>
    <a:lstStyle/>
    <a:p>
      <a:pPr>
        <a:defRPr sz="1000"/>
      </a:pPr>
      <a:endParaRPr lang="pt-PT"/>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8"/>
    </mc:Choice>
    <mc:Fallback>
      <c:style val="18"/>
    </mc:Fallback>
  </mc:AlternateContent>
  <c:protection>
    <c:chartObject val="0"/>
    <c:data val="0"/>
    <c:formatting val="0"/>
    <c:selection val="0"/>
    <c:userInterface val="0"/>
  </c:protection>
  <c:chart>
    <c:autoTitleDeleted val="0"/>
    <c:plotArea>
      <c:layout>
        <c:manualLayout>
          <c:layoutTarget val="inner"/>
          <c:xMode val="edge"/>
          <c:yMode val="edge"/>
          <c:x val="4.9831107394761501E-2"/>
          <c:y val="6.306068151957013E-2"/>
          <c:w val="0.8842939979528287"/>
          <c:h val="0.78314141732286136"/>
        </c:manualLayout>
      </c:layout>
      <c:barChart>
        <c:barDir val="col"/>
        <c:grouping val="clustered"/>
        <c:varyColors val="0"/>
        <c:ser>
          <c:idx val="3"/>
          <c:order val="0"/>
          <c:tx>
            <c:strRef>
              <c:f>'0.1 RESUMO'!$I$5</c:f>
              <c:strCache>
                <c:ptCount val="1"/>
                <c:pt idx="0">
                  <c:v>% CNBP EDIFÍCIO </c:v>
                </c:pt>
              </c:strCache>
            </c:strRef>
          </c:tx>
          <c:spPr>
            <a:solidFill>
              <a:schemeClr val="bg1">
                <a:lumMod val="85000"/>
              </a:schemeClr>
            </a:solidFill>
            <a:ln>
              <a:solidFill>
                <a:schemeClr val="tx1"/>
              </a:solidFill>
            </a:ln>
          </c:spPr>
          <c:invertIfNegative val="0"/>
          <c:dPt>
            <c:idx val="9"/>
            <c:invertIfNegative val="0"/>
            <c:bubble3D val="0"/>
            <c:spPr>
              <a:solidFill>
                <a:schemeClr val="accent5">
                  <a:lumMod val="60000"/>
                  <a:lumOff val="40000"/>
                </a:schemeClr>
              </a:solidFill>
              <a:ln>
                <a:solidFill>
                  <a:schemeClr val="tx1"/>
                </a:solidFill>
              </a:ln>
            </c:spPr>
            <c:extLst>
              <c:ext xmlns:c16="http://schemas.microsoft.com/office/drawing/2014/chart" uri="{C3380CC4-5D6E-409C-BE32-E72D297353CC}">
                <c16:uniqueId val="{00000000-760E-B745-A38A-B14D5440C4D5}"/>
              </c:ext>
            </c:extLst>
          </c:dPt>
          <c:dPt>
            <c:idx val="10"/>
            <c:invertIfNegative val="0"/>
            <c:bubble3D val="0"/>
            <c:spPr>
              <a:solidFill>
                <a:schemeClr val="tx1">
                  <a:lumMod val="95000"/>
                  <a:lumOff val="5000"/>
                </a:schemeClr>
              </a:solidFill>
              <a:ln>
                <a:solidFill>
                  <a:schemeClr val="tx1"/>
                </a:solidFill>
              </a:ln>
            </c:spPr>
            <c:extLst>
              <c:ext xmlns:c16="http://schemas.microsoft.com/office/drawing/2014/chart" uri="{C3380CC4-5D6E-409C-BE32-E72D297353CC}">
                <c16:uniqueId val="{00000001-760E-B745-A38A-B14D5440C4D5}"/>
              </c:ext>
            </c:extLst>
          </c:dPt>
          <c:dLbls>
            <c:dLbl>
              <c:idx val="10"/>
              <c:spPr>
                <a:solidFill>
                  <a:schemeClr val="bg1"/>
                </a:solidFill>
              </c:spPr>
              <c:txPr>
                <a:bodyPr/>
                <a:lstStyle/>
                <a:p>
                  <a:pPr>
                    <a:defRPr sz="700"/>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760E-B745-A38A-B14D5440C4D5}"/>
                </c:ext>
              </c:extLst>
            </c:dLbl>
            <c:dLbl>
              <c:idx val="11"/>
              <c:spPr>
                <a:solidFill>
                  <a:schemeClr val="bg1"/>
                </a:solidFill>
              </c:spPr>
              <c:txPr>
                <a:bodyPr/>
                <a:lstStyle/>
                <a:p>
                  <a:pPr>
                    <a:defRPr sz="700"/>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1D69-9748-925C-DCD0A80D009F}"/>
                </c:ext>
              </c:extLst>
            </c:dLbl>
            <c:spPr>
              <a:noFill/>
              <a:ln w="25400">
                <a:noFill/>
              </a:ln>
            </c:spPr>
            <c:txPr>
              <a:bodyPr/>
              <a:lstStyle/>
              <a:p>
                <a:pPr>
                  <a:defRPr sz="700"/>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'0.1 RESUMO'!$A$6:$C$17</c:f>
              <c:multiLvlStrCache>
                <c:ptCount val="12"/>
                <c:lvl>
                  <c:pt idx="0">
                    <c:v> Acesso exterior</c:v>
                  </c:pt>
                  <c:pt idx="1">
                    <c:v>Entrada</c:v>
                  </c:pt>
                  <c:pt idx="2">
                    <c:v>Percurso de visita</c:v>
                  </c:pt>
                  <c:pt idx="3">
                    <c:v>Loja</c:v>
                  </c:pt>
                  <c:pt idx="4">
                    <c:v>Auditório </c:v>
                  </c:pt>
                  <c:pt idx="5">
                    <c:v>Jardim</c:v>
                  </c:pt>
                  <c:pt idx="6">
                    <c:v>Cafetaria</c:v>
                  </c:pt>
                  <c:pt idx="7">
                    <c:v>Biblioteca</c:v>
                  </c:pt>
                  <c:pt idx="8">
                    <c:v>Instalações sanitárias, balneários e vestiários</c:v>
                  </c:pt>
                  <c:pt idx="9">
                    <c:v>Espaços de Serviços (não públicos)</c:v>
                  </c:pt>
                  <c:pt idx="10">
                    <c:v>% CNBP Média do Edifício sem ponderação da Área acessível</c:v>
                  </c:pt>
                  <c:pt idx="11">
                    <c:v>% Área acessível do edifício </c:v>
                  </c:pt>
                </c:lvl>
                <c:lvl>
                  <c:pt idx="0">
                    <c:v>1.1</c:v>
                  </c:pt>
                  <c:pt idx="1">
                    <c:v>1.2</c:v>
                  </c:pt>
                  <c:pt idx="2">
                    <c:v>1.3</c:v>
                  </c:pt>
                  <c:pt idx="3">
                    <c:v>1.4</c:v>
                  </c:pt>
                  <c:pt idx="4">
                    <c:v>1.5</c:v>
                  </c:pt>
                  <c:pt idx="5">
                    <c:v>1.6</c:v>
                  </c:pt>
                  <c:pt idx="6">
                    <c:v>1.7</c:v>
                  </c:pt>
                  <c:pt idx="7">
                    <c:v>1.8</c:v>
                  </c:pt>
                  <c:pt idx="8">
                    <c:v>1.9</c:v>
                  </c:pt>
                  <c:pt idx="9">
                    <c:v>1.10</c:v>
                  </c:pt>
                  <c:pt idx="10">
                    <c:v>1.11</c:v>
                  </c:pt>
                  <c:pt idx="11">
                    <c:v>1.12</c:v>
                  </c:pt>
                </c:lvl>
              </c:multiLvlStrCache>
            </c:multiLvlStrRef>
          </c:cat>
          <c:val>
            <c:numRef>
              <c:f>'0.1 RESUMO'!$H$6:$H$17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760E-B745-A38A-B14D5440C4D5}"/>
            </c:ext>
          </c:extLst>
        </c:ser>
        <c:dLbls>
          <c:showLegendKey val="0"/>
          <c:showVal val="0"/>
          <c:showCatName val="0"/>
          <c:showSerName val="0"/>
          <c:showPercent val="0"/>
          <c:showBubbleSize val="0"/>
        </c:dLbls>
        <c:gapWidth val="150"/>
        <c:axId val="134523520"/>
        <c:axId val="134541696"/>
      </c:barChart>
      <c:lineChart>
        <c:grouping val="stacked"/>
        <c:varyColors val="0"/>
        <c:ser>
          <c:idx val="5"/>
          <c:order val="1"/>
          <c:tx>
            <c:strRef>
              <c:f>'0.1 RESUMO'!$H$91</c:f>
              <c:strCache>
                <c:ptCount val="1"/>
                <c:pt idx="0">
                  <c:v>Limite</c:v>
                </c:pt>
              </c:strCache>
            </c:strRef>
          </c:tx>
          <c:spPr>
            <a:ln w="38100">
              <a:solidFill>
                <a:srgbClr val="92D050"/>
              </a:solidFill>
              <a:prstDash val="lgDash"/>
            </a:ln>
          </c:spPr>
          <c:marker>
            <c:symbol val="none"/>
          </c:marker>
          <c:val>
            <c:numRef>
              <c:f>'0.1 RESUMO'!$H$92:$H$102</c:f>
              <c:numCache>
                <c:formatCode>0%</c:formatCode>
                <c:ptCount val="11"/>
                <c:pt idx="0">
                  <c:v>0.5</c:v>
                </c:pt>
                <c:pt idx="1">
                  <c:v>0.5</c:v>
                </c:pt>
                <c:pt idx="2">
                  <c:v>0.5</c:v>
                </c:pt>
                <c:pt idx="3">
                  <c:v>0.5</c:v>
                </c:pt>
                <c:pt idx="4">
                  <c:v>0.5</c:v>
                </c:pt>
                <c:pt idx="5">
                  <c:v>0.5</c:v>
                </c:pt>
                <c:pt idx="6">
                  <c:v>0.5</c:v>
                </c:pt>
                <c:pt idx="7">
                  <c:v>0.5</c:v>
                </c:pt>
                <c:pt idx="8">
                  <c:v>0.5</c:v>
                </c:pt>
                <c:pt idx="9">
                  <c:v>0.5</c:v>
                </c:pt>
                <c:pt idx="10">
                  <c:v>0.5</c:v>
                </c:pt>
              </c:numCache>
            </c:numRef>
          </c:val>
          <c:smooth val="0"/>
          <c:extLst>
            <c:ext xmlns:c16="http://schemas.microsoft.com/office/drawing/2014/chart" uri="{C3380CC4-5D6E-409C-BE32-E72D297353CC}">
              <c16:uniqueId val="{00000004-760E-B745-A38A-B14D5440C4D5}"/>
            </c:ext>
          </c:extLst>
        </c:ser>
        <c:dLbls>
          <c:showLegendKey val="0"/>
          <c:showVal val="0"/>
          <c:showCatName val="0"/>
          <c:showSerName val="0"/>
          <c:showPercent val="0"/>
          <c:showBubbleSize val="0"/>
        </c:dLbls>
        <c:marker val="1"/>
        <c:smooth val="0"/>
        <c:axId val="134523520"/>
        <c:axId val="134541696"/>
      </c:lineChart>
      <c:catAx>
        <c:axId val="134523520"/>
        <c:scaling>
          <c:orientation val="minMax"/>
        </c:scaling>
        <c:delete val="0"/>
        <c:axPos val="b"/>
        <c:numFmt formatCode="General" sourceLinked="1"/>
        <c:majorTickMark val="out"/>
        <c:minorTickMark val="none"/>
        <c:tickLblPos val="nextTo"/>
        <c:txPr>
          <a:bodyPr anchor="t" anchorCtr="0"/>
          <a:lstStyle/>
          <a:p>
            <a:pPr>
              <a:defRPr sz="700"/>
            </a:pPr>
            <a:endParaRPr lang="pt-PT"/>
          </a:p>
        </c:txPr>
        <c:crossAx val="134541696"/>
        <c:crosses val="autoZero"/>
        <c:auto val="1"/>
        <c:lblAlgn val="ctr"/>
        <c:lblOffset val="10"/>
        <c:noMultiLvlLbl val="0"/>
      </c:catAx>
      <c:valAx>
        <c:axId val="134541696"/>
        <c:scaling>
          <c:orientation val="minMax"/>
          <c:max val="1"/>
        </c:scaling>
        <c:delete val="0"/>
        <c:axPos val="l"/>
        <c:majorGridlines/>
        <c:minorGridlines/>
        <c:numFmt formatCode="0%" sourceLinked="0"/>
        <c:majorTickMark val="out"/>
        <c:minorTickMark val="none"/>
        <c:tickLblPos val="nextTo"/>
        <c:txPr>
          <a:bodyPr/>
          <a:lstStyle/>
          <a:p>
            <a:pPr>
              <a:defRPr sz="800"/>
            </a:pPr>
            <a:endParaRPr lang="pt-PT"/>
          </a:p>
        </c:txPr>
        <c:crossAx val="134523520"/>
        <c:crosses val="autoZero"/>
        <c:crossBetween val="between"/>
        <c:majorUnit val="0.1"/>
      </c:valAx>
    </c:plotArea>
    <c:legend>
      <c:legendPos val="tr"/>
      <c:layout>
        <c:manualLayout>
          <c:xMode val="edge"/>
          <c:yMode val="edge"/>
          <c:x val="4.9723093457329032E-2"/>
          <c:y val="0.9796049678572788"/>
          <c:w val="0.86782707871822462"/>
          <c:h val="1.8722469473924423E-2"/>
        </c:manualLayout>
      </c:layout>
      <c:overlay val="0"/>
      <c:txPr>
        <a:bodyPr/>
        <a:lstStyle/>
        <a:p>
          <a:pPr>
            <a:defRPr sz="700"/>
          </a:pPr>
          <a:endParaRPr lang="pt-PT"/>
        </a:p>
      </c:txPr>
    </c:legend>
    <c:plotVisOnly val="1"/>
    <c:dispBlanksAs val="gap"/>
    <c:showDLblsOverMax val="0"/>
  </c:chart>
  <c:txPr>
    <a:bodyPr/>
    <a:lstStyle/>
    <a:p>
      <a:pPr>
        <a:defRPr sz="1000"/>
      </a:pPr>
      <a:endParaRPr lang="pt-PT"/>
    </a:p>
  </c:txPr>
</c:chartSpace>
</file>

<file path=xl/chartsheets/_rels/sheet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800-000000000000}">
  <sheetPr codeName="Gráfico19"/>
  <sheetViews>
    <sheetView zoomScale="150" workbookViewId="0"/>
  </sheetViews>
  <sheetProtection algorithmName="SHA-512" hashValue="6DvvV3l4O69VbxUvgvA8Knb4tkcZu2nthjLeeF8CfiiF3t55Ep9tQkpMe/EB/4I3NHobl8wVRQgRCVujyiU1qg==" saltValue="v8kSgND3T3qzvfK9OO5yBA==" spinCount="100000" content="1" objects="1"/>
  <pageMargins left="1.1000000000000001" right="0.51" top="1.3000000000000003" bottom="0.67" header="0.51" footer="0.43000000000000005"/>
  <pageSetup paperSize="9" orientation="landscape" horizontalDpi="300" verticalDpi="300"/>
  <headerFooter>
    <oddHeader>&amp;L&amp;"Calibri,Normal"&amp;10Diagnóstico de acessibilidade
&amp;F
&amp;D  
&amp;R&amp;G</oddHeader>
    <oddFooter>&amp;L&amp;"Calibri,Normal"&amp;8DGPC 2019&amp;R&amp;"Calibri,Normal"&amp;8 &amp;A     &amp;P / &amp;N</oddFooter>
  </headerFooter>
  <drawing r:id="rId1"/>
  <legacyDrawingHF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900-000000000000}">
  <sheetPr codeName="Gráfico20"/>
  <sheetViews>
    <sheetView zoomScale="135" workbookViewId="0"/>
  </sheetViews>
  <sheetProtection algorithmName="SHA-512" hashValue="DfH9SYT3eSqi21NLp/AohUYlvoU1c8PlMe/Idb47sz6MlpAS5460giWbZCOHZF4xtBHu2dvZGFOnD4SYk7iUOA==" saltValue="1vRfg/XQ1r9vcU/eaTgaNg==" spinCount="100000" content="1" objects="1"/>
  <pageMargins left="1.1000000000000001" right="0.51" top="1.7299999999999998" bottom="0.67" header="0.51" footer="0.43000000000000005"/>
  <pageSetup paperSize="9" orientation="landscape" horizontalDpi="300" verticalDpi="300"/>
  <headerFooter>
    <oddHeader>&amp;L&amp;"Calibri,Normal"&amp;10Diagnóstico de Acessibilidade
&amp;F
&amp;D  
&amp;R&amp;G</oddHeader>
    <oddFooter xml:space="preserve">&amp;L&amp;"Calibri,Normal"&amp;8DGPC 2019&amp;R&amp;"Calibri,Normal"&amp;8&amp;A     &amp;P / &amp;N </oddFooter>
  </headerFooter>
  <drawing r:id="rId1"/>
  <legacyDrawingHF r:id="rId2"/>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815340</xdr:colOff>
      <xdr:row>102</xdr:row>
      <xdr:rowOff>83820</xdr:rowOff>
    </xdr:from>
    <xdr:to>
      <xdr:col>5</xdr:col>
      <xdr:colOff>518160</xdr:colOff>
      <xdr:row>102</xdr:row>
      <xdr:rowOff>91440</xdr:rowOff>
    </xdr:to>
    <xdr:cxnSp macro="">
      <xdr:nvCxnSpPr>
        <xdr:cNvPr id="5" name="Conexão recta unidireccional 4">
          <a:extLst>
            <a:ext uri="{FF2B5EF4-FFF2-40B4-BE49-F238E27FC236}">
              <a16:creationId xmlns:a16="http://schemas.microsoft.com/office/drawing/2014/main" id="{AD4B9F83-85A1-1949-BB21-2309D72A0CB2}"/>
            </a:ext>
          </a:extLst>
        </xdr:cNvPr>
        <xdr:cNvCxnSpPr/>
      </xdr:nvCxnSpPr>
      <xdr:spPr>
        <a:xfrm flipV="1">
          <a:off x="1135380" y="16002000"/>
          <a:ext cx="3505200" cy="7620"/>
        </a:xfrm>
        <a:prstGeom prst="straightConnector1">
          <a:avLst/>
        </a:prstGeom>
        <a:ln w="127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502920</xdr:colOff>
      <xdr:row>15</xdr:row>
      <xdr:rowOff>76200</xdr:rowOff>
    </xdr:from>
    <xdr:to>
      <xdr:col>7</xdr:col>
      <xdr:colOff>35922</xdr:colOff>
      <xdr:row>15</xdr:row>
      <xdr:rowOff>85998</xdr:rowOff>
    </xdr:to>
    <xdr:cxnSp macro="">
      <xdr:nvCxnSpPr>
        <xdr:cNvPr id="3" name="Conexão recta unidireccional 2">
          <a:extLst>
            <a:ext uri="{FF2B5EF4-FFF2-40B4-BE49-F238E27FC236}">
              <a16:creationId xmlns:a16="http://schemas.microsoft.com/office/drawing/2014/main" id="{0CDD030D-B4A3-D446-BCEF-096FC728228F}"/>
            </a:ext>
          </a:extLst>
        </xdr:cNvPr>
        <xdr:cNvCxnSpPr/>
      </xdr:nvCxnSpPr>
      <xdr:spPr>
        <a:xfrm>
          <a:off x="2926080" y="2811780"/>
          <a:ext cx="2192382" cy="979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absoluteAnchor>
    <xdr:pos x="0" y="0"/>
    <xdr:ext cx="9080500" cy="5626100"/>
    <xdr:graphicFrame macro="">
      <xdr:nvGraphicFramePr>
        <xdr:cNvPr id="2" name="Gráfico 1">
          <a:extLst>
            <a:ext uri="{FF2B5EF4-FFF2-40B4-BE49-F238E27FC236}">
              <a16:creationId xmlns:a16="http://schemas.microsoft.com/office/drawing/2014/main" id="{8DB8995C-1971-CB47-BE68-00AE5B3069A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080500" cy="5235222"/>
    <xdr:graphicFrame macro="">
      <xdr:nvGraphicFramePr>
        <xdr:cNvPr id="2" name="Gráfico 1">
          <a:extLst>
            <a:ext uri="{FF2B5EF4-FFF2-40B4-BE49-F238E27FC236}">
              <a16:creationId xmlns:a16="http://schemas.microsoft.com/office/drawing/2014/main" id="{270E1975-8293-C942-A16E-5C452B6DCE1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1</xdr:col>
      <xdr:colOff>1552575</xdr:colOff>
      <xdr:row>14</xdr:row>
      <xdr:rowOff>76200</xdr:rowOff>
    </xdr:from>
    <xdr:to>
      <xdr:col>3</xdr:col>
      <xdr:colOff>0</xdr:colOff>
      <xdr:row>14</xdr:row>
      <xdr:rowOff>85725</xdr:rowOff>
    </xdr:to>
    <xdr:cxnSp macro="">
      <xdr:nvCxnSpPr>
        <xdr:cNvPr id="5" name="Conexão recta unidireccional 4">
          <a:extLst>
            <a:ext uri="{FF2B5EF4-FFF2-40B4-BE49-F238E27FC236}">
              <a16:creationId xmlns:a16="http://schemas.microsoft.com/office/drawing/2014/main" id="{F3A618EB-431E-464B-8B5E-831279B51490}"/>
            </a:ext>
          </a:extLst>
        </xdr:cNvPr>
        <xdr:cNvCxnSpPr/>
      </xdr:nvCxnSpPr>
      <xdr:spPr>
        <a:xfrm>
          <a:off x="1857375" y="2867025"/>
          <a:ext cx="4295775" cy="9525"/>
        </a:xfrm>
        <a:prstGeom prst="straightConnector1">
          <a:avLst/>
        </a:prstGeom>
        <a:ln w="12700" cmpd="sng">
          <a:solidFill>
            <a:schemeClr val="tx1">
              <a:lumMod val="65000"/>
              <a:lumOff val="3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ATRIZ%20ACESS%2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atriz%20Diagn&#243;stico%20de%20Acessibilidade%20DGPC_18.04.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triz_Diagnostico_de_Acessibilidade_DGPC_INR_27_06_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olumes/Samsung_T5/DMCC%202020/M%20NEOREALISMO/Matriz_Diagnostico_de_Acessibilidade_DGPC_6_06_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oaoherdade/Desktop/EPAI/Tesouro%20Real_Acessibilidade%20_16_06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STRUÇÕES"/>
      <sheetName val="1.EDIFÍCIO 1.1. Acesso exterior"/>
      <sheetName val="1. EDIFÍCIO 1.2.Entrada"/>
      <sheetName val="1. EDIFÍCIO 1.3. Percurso"/>
      <sheetName val="1. EDIFÍCIO 1.4. Sanitários"/>
      <sheetName val="2. LOCALIZAÇÃO"/>
      <sheetName val="3.1 EXPOSIÇÃO  1"/>
      <sheetName val="3.2 EXPOSIÇÃO 2"/>
      <sheetName val="4  COMUNICAÇÃO"/>
      <sheetName val="5  SEGURANÇA"/>
      <sheetName val="6  CONSULTORIA"/>
      <sheetName val="7  FORMAÇÃO"/>
      <sheetName val="8  EMPREGO"/>
      <sheetName val="9. AVALIAÇÃO"/>
      <sheetName val="10. GESTÃO"/>
      <sheetName val="01. RESUMO"/>
      <sheetName val="0.2 GRÁFICO"/>
      <sheetName val="03. SUGESTÕES"/>
      <sheetName val="0.4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9">
          <cell r="G99" t="str">
            <v xml:space="preserve">Número de questões preenchidas = </v>
          </cell>
        </row>
      </sheetData>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STRUÇÕES"/>
      <sheetName val="0.1 GLOSSÁRIO"/>
      <sheetName val="1.EDIFÍCIO 1.1. Acesso exterior"/>
      <sheetName val="1. EDIFÍCIO 1.2.Entrada"/>
      <sheetName val="1. EDIFÍCIO 1.3. Percurso"/>
      <sheetName val="1. EDIFÍCIO 1.4. Sanitários"/>
      <sheetName val="2. LOCALIZAÇÃO"/>
      <sheetName val="3.1 EXPOSIÇÃO  1"/>
      <sheetName val="3.2 EXPOSIÇÃO 2"/>
      <sheetName val="4  COMUNICAÇÃO"/>
      <sheetName val="5  SEGURANÇA"/>
      <sheetName val="6  CONSULTORIA"/>
      <sheetName val="7  FORMAÇÃO"/>
      <sheetName val="8  EMPREGO"/>
      <sheetName val="9. AVALIAÇÃO"/>
      <sheetName val="10. GESTÃO"/>
      <sheetName val="01. RESUMO"/>
      <sheetName val="0.2 GRÁFICO"/>
      <sheetName val="03. SUGESTÕES"/>
      <sheetName val="0.4 NOTA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EDIFÍCIO 1.2.Entrada"/>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EDIFÍCIO 1.2.Entrada"/>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STRUÇÕES "/>
      <sheetName val="0.01 GLOSSÁRIO"/>
      <sheetName val="0.02  IDENTIFICAÇÃO"/>
      <sheetName val="1.EDIFÍCIO 1.1. Acesso exterior"/>
      <sheetName val="1. EDIFÍCIO 1.2. Entrada"/>
      <sheetName val="1. EDIFÍCIO 1.3. Percurso"/>
      <sheetName val="1. EDIFÍCIO 1.4. Loja"/>
      <sheetName val="1. EDIFÍCIO 1.5. Auditório"/>
      <sheetName val="1. EDIFÍCIO 1.6. Jardim"/>
      <sheetName val="1. EDIFÍCIO 1.7. Cafetaria"/>
      <sheetName val="1. EDIFÍCIO 1.8. Biblioteca"/>
      <sheetName val="1. EDIFÍCIO 1.9. Sanitários"/>
      <sheetName val="1. EDIFÍCIO 1.10. SERVIÇOS"/>
      <sheetName val="2. LOCALIZAÇÃO"/>
      <sheetName val="3.1 EXPOSIÇÃO  1"/>
      <sheetName val="3.2 EXPOSIÇÃO 2"/>
      <sheetName val="4  COMUNICAÇÃO"/>
      <sheetName val="5  SEGURANÇA"/>
      <sheetName val="6  CONSULTORIA"/>
      <sheetName val="7  FORMAÇÃO"/>
      <sheetName val="8  EMPREGO"/>
      <sheetName val="9. AVALIAÇÃO"/>
      <sheetName val="10. GESTÃO"/>
      <sheetName val="0.1 RESUMO"/>
      <sheetName val="0.2 GRÁFICO RESULTADOS "/>
      <sheetName val="0.3 GRÁFICO EDIFÍCIO"/>
      <sheetName val="0.4 SUGESTÕES"/>
      <sheetName val="0.5 NOTAS"/>
    </sheetNames>
    <sheetDataSet>
      <sheetData sheetId="0"/>
      <sheetData sheetId="1"/>
      <sheetData sheetId="2"/>
      <sheetData sheetId="3">
        <row r="6">
          <cell r="C6">
            <v>2</v>
          </cell>
        </row>
        <row r="7">
          <cell r="C7">
            <v>2</v>
          </cell>
        </row>
        <row r="8">
          <cell r="C8">
            <v>2</v>
          </cell>
        </row>
        <row r="9">
          <cell r="C9">
            <v>2</v>
          </cell>
        </row>
        <row r="10">
          <cell r="C10">
            <v>2</v>
          </cell>
        </row>
        <row r="11">
          <cell r="C11">
            <v>2</v>
          </cell>
        </row>
        <row r="12">
          <cell r="C12">
            <v>2</v>
          </cell>
        </row>
        <row r="14">
          <cell r="C14">
            <v>2</v>
          </cell>
        </row>
        <row r="15">
          <cell r="C15">
            <v>2</v>
          </cell>
        </row>
        <row r="16">
          <cell r="C16">
            <v>2</v>
          </cell>
        </row>
        <row r="17">
          <cell r="C17">
            <v>2</v>
          </cell>
        </row>
        <row r="18">
          <cell r="C18">
            <v>2</v>
          </cell>
        </row>
        <row r="19">
          <cell r="C19">
            <v>0</v>
          </cell>
        </row>
        <row r="20">
          <cell r="C20">
            <v>0</v>
          </cell>
        </row>
        <row r="21">
          <cell r="C21">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sheetData sheetId="2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_0" displayName="d_0" ref="K2:K5" totalsRowShown="0" headerRowDxfId="208" dataDxfId="207">
  <autoFilter ref="K2:K5" xr:uid="{00000000-0009-0000-0100-000001000000}"/>
  <tableColumns count="1">
    <tableColumn id="1" xr3:uid="{00000000-0010-0000-0000-000001000000}" name="0" dataDxfId="20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_1" displayName="d_1" ref="L2:L5" totalsRowShown="0" headerRowDxfId="205" dataDxfId="204">
  <autoFilter ref="L2:L5" xr:uid="{00000000-0009-0000-0100-000002000000}"/>
  <tableColumns count="1">
    <tableColumn id="1" xr3:uid="{00000000-0010-0000-0100-000001000000}" name="1" dataDxfId="20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d_2" displayName="d_2" ref="M2:M3" totalsRowShown="0" headerRowDxfId="202" dataDxfId="201">
  <autoFilter ref="M2:M3" xr:uid="{00000000-0009-0000-0100-000003000000}"/>
  <tableColumns count="1">
    <tableColumn id="1" xr3:uid="{00000000-0010-0000-0200-000001000000}" name="2" dataDxfId="20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3000000}" name="d_0_5845" displayName="d_0_5845" ref="J1:J4" totalsRowShown="0" headerRowDxfId="199" dataDxfId="198">
  <autoFilter ref="J1:J4" xr:uid="{00000000-0009-0000-0100-00001D000000}"/>
  <tableColumns count="1">
    <tableColumn id="1" xr3:uid="{00000000-0010-0000-0300-000001000000}" name="0" dataDxfId="19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4000000}" name="d_1_6946" displayName="d_1_6946" ref="K1:K4" totalsRowShown="0" headerRowDxfId="196" dataDxfId="195">
  <autoFilter ref="K1:K4" xr:uid="{00000000-0009-0000-0100-00001E000000}"/>
  <tableColumns count="1">
    <tableColumn id="1" xr3:uid="{00000000-0010-0000-0400-000001000000}" name="1" dataDxfId="19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5000000}" name="d_2_71047" displayName="d_2_71047" ref="L1:L2" totalsRowShown="0" headerRowDxfId="193" dataDxfId="192">
  <autoFilter ref="L1:L2" xr:uid="{00000000-0009-0000-0100-00001F000000}"/>
  <tableColumns count="1">
    <tableColumn id="1" xr3:uid="{00000000-0010-0000-0500-000001000000}" name="2" dataDxfId="19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d_0_58" displayName="d_0_58" ref="I1:I6" totalsRowCount="1" headerRowDxfId="190" dataDxfId="189">
  <autoFilter ref="I1:I5" xr:uid="{00000000-0009-0000-0100-000007000000}"/>
  <tableColumns count="1">
    <tableColumn id="1" xr3:uid="{00000000-0010-0000-0600-000001000000}" name="0" totalsRowFunction="custom" dataDxfId="188" totalsRowDxfId="187">
      <totalsRowFormula>ROWS(C7:C8)</totalsRow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d_1_69" displayName="d_1_69" ref="J1:J5" totalsRowShown="0" headerRowDxfId="186" dataDxfId="185">
  <autoFilter ref="J1:J5" xr:uid="{00000000-0009-0000-0100-000008000000}"/>
  <tableColumns count="1">
    <tableColumn id="1" xr3:uid="{00000000-0010-0000-0700-000001000000}" name="1" dataDxfId="18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d_2_710" displayName="d_2_710" ref="K1:K2" totalsRowShown="0" headerRowDxfId="183" dataDxfId="182">
  <autoFilter ref="K1:K2" xr:uid="{00000000-0009-0000-0100-000009000000}"/>
  <tableColumns count="1">
    <tableColumn id="1" xr3:uid="{00000000-0010-0000-0800-000001000000}" name="2" dataDxfId="181"/>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d_0_5811" displayName="d_0_5811" ref="I1:I5" totalsRowCount="1" headerRowDxfId="180" dataDxfId="179">
  <autoFilter ref="I1:I4" xr:uid="{00000000-0009-0000-0100-00000A000000}"/>
  <tableColumns count="1">
    <tableColumn id="1" xr3:uid="{00000000-0010-0000-0900-000001000000}" name="0" totalsRowFunction="custom" dataDxfId="178" totalsRowDxfId="177">
      <totalsRowFormula>SUM(I6:I46)</totalsRow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d_1_6912" displayName="d_1_6912" ref="J1:J4" totalsRowShown="0" headerRowDxfId="176" dataDxfId="175">
  <autoFilter ref="J1:J4" xr:uid="{00000000-0009-0000-0100-00000B000000}"/>
  <tableColumns count="1">
    <tableColumn id="1" xr3:uid="{00000000-0010-0000-0A00-000001000000}" name="1" dataDxfId="174"/>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d_2_71013" displayName="d_2_71013" ref="K1:K2" totalsRowShown="0" headerRowDxfId="173" dataDxfId="172">
  <autoFilter ref="K1:K2" xr:uid="{00000000-0009-0000-0100-00000C000000}"/>
  <tableColumns count="1">
    <tableColumn id="1" xr3:uid="{00000000-0010-0000-0B00-000001000000}" name="2" dataDxfId="171"/>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d_0_581114" displayName="d_0_581114" ref="K1:K4" totalsRowShown="0" headerRowDxfId="170" dataDxfId="169">
  <autoFilter ref="K1:K4" xr:uid="{00000000-0009-0000-0100-00000D000000}"/>
  <tableColumns count="1">
    <tableColumn id="1" xr3:uid="{00000000-0010-0000-0C00-000001000000}" name="0" dataDxfId="168"/>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d_1_691215" displayName="d_1_691215" ref="L1:L4" totalsRowShown="0" headerRowDxfId="167" dataDxfId="166">
  <autoFilter ref="L1:L4" xr:uid="{00000000-0009-0000-0100-00000E000000}"/>
  <tableColumns count="1">
    <tableColumn id="1" xr3:uid="{00000000-0010-0000-0D00-000001000000}" name="1" dataDxfId="165"/>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d_2_7101316" displayName="d_2_7101316" ref="M1:M2" totalsRowShown="0" headerRowDxfId="164" dataDxfId="163">
  <autoFilter ref="M1:M2" xr:uid="{00000000-0009-0000-0100-00000F000000}"/>
  <tableColumns count="1">
    <tableColumn id="1" xr3:uid="{00000000-0010-0000-0E00-000001000000}" name="2" dataDxfId="162"/>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F000000}" name="d_0_58111437" displayName="d_0_58111437" ref="K1:K4" totalsRowShown="0" headerRowDxfId="161" dataDxfId="160">
  <autoFilter ref="K1:K4" xr:uid="{00000000-0009-0000-0100-000024000000}"/>
  <tableColumns count="1">
    <tableColumn id="1" xr3:uid="{00000000-0010-0000-0F00-000001000000}" name="0" dataDxfId="159"/>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0000000}" name="d_1_69121540" displayName="d_1_69121540" ref="L1:L4" totalsRowShown="0" headerRowDxfId="158" dataDxfId="157">
  <autoFilter ref="L1:L4" xr:uid="{00000000-0009-0000-0100-000027000000}"/>
  <tableColumns count="1">
    <tableColumn id="1" xr3:uid="{00000000-0010-0000-1000-000001000000}" name="1" dataDxfId="156"/>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1000000}" name="d_2_710131641" displayName="d_2_710131641" ref="M1:M2" totalsRowShown="0" headerRowDxfId="155" dataDxfId="154">
  <autoFilter ref="M1:M2" xr:uid="{00000000-0009-0000-0100-000028000000}"/>
  <tableColumns count="1">
    <tableColumn id="1" xr3:uid="{00000000-0010-0000-1100-000001000000}" name="2" dataDxfId="153"/>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2000000}" name="d_0_5811143742" displayName="d_0_5811143742" ref="L1:L4" totalsRowShown="0" headerRowDxfId="152" dataDxfId="151">
  <autoFilter ref="L1:L4" xr:uid="{00000000-0009-0000-0100-000029000000}"/>
  <tableColumns count="1">
    <tableColumn id="1" xr3:uid="{00000000-0010-0000-1200-000001000000}" name="0" dataDxfId="150"/>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3000000}" name="d_1_6912154043" displayName="d_1_6912154043" ref="M1:M4" totalsRowShown="0" headerRowDxfId="149" dataDxfId="148">
  <autoFilter ref="M1:M4" xr:uid="{00000000-0009-0000-0100-00002A000000}"/>
  <tableColumns count="1">
    <tableColumn id="1" xr3:uid="{00000000-0010-0000-1300-000001000000}" name="1" dataDxfId="147"/>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4000000}" name="d_2_71013164144" displayName="d_2_71013164144" ref="N1:N2" totalsRowShown="0" headerRowDxfId="146" dataDxfId="145">
  <autoFilter ref="N1:N2" xr:uid="{00000000-0009-0000-0100-00002B000000}"/>
  <tableColumns count="1">
    <tableColumn id="1" xr3:uid="{00000000-0010-0000-1400-000001000000}" name="2" dataDxfId="144"/>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15000000}" name="d_0_5851" displayName="d_0_5851" ref="K1:K4" totalsRowShown="0" headerRowDxfId="143" dataDxfId="142">
  <autoFilter ref="K1:K4" xr:uid="{00000000-0009-0000-0100-000032000000}"/>
  <tableColumns count="1">
    <tableColumn id="1" xr3:uid="{00000000-0010-0000-1500-000001000000}" name="0" dataDxfId="141"/>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6000000}" name="d_1_6952" displayName="d_1_6952" ref="L1:L4" totalsRowShown="0" headerRowDxfId="140" dataDxfId="139">
  <autoFilter ref="L1:L4" xr:uid="{00000000-0009-0000-0100-000033000000}"/>
  <tableColumns count="1">
    <tableColumn id="1" xr3:uid="{00000000-0010-0000-1600-000001000000}" name="1" dataDxfId="138"/>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7000000}" name="d_2_71053" displayName="d_2_71053" ref="M1:M2" totalsRowShown="0" headerRowDxfId="137" dataDxfId="136">
  <autoFilter ref="M1:M2" xr:uid="{00000000-0009-0000-0100-000034000000}"/>
  <tableColumns count="1">
    <tableColumn id="1" xr3:uid="{00000000-0010-0000-1700-000001000000}" name="2" dataDxfId="135"/>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8000000}" name="d_0_58455" displayName="d_0_58455" ref="J1:J4" totalsRowShown="0" headerRowDxfId="134" dataDxfId="133">
  <autoFilter ref="J1:J4" xr:uid="{00000000-0009-0000-0100-000004000000}"/>
  <tableColumns count="1">
    <tableColumn id="1" xr3:uid="{00000000-0010-0000-1800-000001000000}" name="0" dataDxfId="132"/>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9000000}" name="d_1_69466" displayName="d_1_69466" ref="K1:K4" totalsRowShown="0" headerRowDxfId="131" dataDxfId="130">
  <autoFilter ref="K1:K4" xr:uid="{00000000-0009-0000-0100-000005000000}"/>
  <tableColumns count="1">
    <tableColumn id="1" xr3:uid="{00000000-0010-0000-1900-000001000000}" name="1" dataDxfId="129"/>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A000000}" name="d_2_710477" displayName="d_2_710477" ref="L1:L2" totalsRowShown="0" headerRowDxfId="128" dataDxfId="127">
  <autoFilter ref="L1:L2" xr:uid="{00000000-0009-0000-0100-000006000000}"/>
  <tableColumns count="1">
    <tableColumn id="1" xr3:uid="{00000000-0010-0000-1A00-000001000000}" name="2" dataDxfId="126"/>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bin"/><Relationship Id="rId1" Type="http://schemas.openxmlformats.org/officeDocument/2006/relationships/hyperlink" Target="http://www.inr.pt/content/1/1187/convencao-sobre-os-direitos-das-pessoas-com-deficiencia" TargetMode="Externa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3.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9.vml"/><Relationship Id="rId1" Type="http://schemas.openxmlformats.org/officeDocument/2006/relationships/vmlDrawing" Target="../drawings/vmlDrawing8.vml"/><Relationship Id="rId6" Type="http://schemas.openxmlformats.org/officeDocument/2006/relationships/comments" Target="../comments3.xml"/><Relationship Id="rId5" Type="http://schemas.openxmlformats.org/officeDocument/2006/relationships/table" Target="../tables/table6.xml"/><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vmlDrawing" Target="../drawings/vmlDrawing10.vml"/><Relationship Id="rId4" Type="http://schemas.openxmlformats.org/officeDocument/2006/relationships/table" Target="../tables/table9.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12.vml"/><Relationship Id="rId1" Type="http://schemas.openxmlformats.org/officeDocument/2006/relationships/vmlDrawing" Target="../drawings/vmlDrawing11.vml"/><Relationship Id="rId6" Type="http://schemas.openxmlformats.org/officeDocument/2006/relationships/comments" Target="../comments4.xml"/><Relationship Id="rId5" Type="http://schemas.openxmlformats.org/officeDocument/2006/relationships/table" Target="../tables/table12.xml"/><Relationship Id="rId4"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vmlDrawing" Target="../drawings/vmlDrawing14.vml"/><Relationship Id="rId1" Type="http://schemas.openxmlformats.org/officeDocument/2006/relationships/vmlDrawing" Target="../drawings/vmlDrawing13.vml"/><Relationship Id="rId6" Type="http://schemas.openxmlformats.org/officeDocument/2006/relationships/comments" Target="../comments5.xml"/><Relationship Id="rId5" Type="http://schemas.openxmlformats.org/officeDocument/2006/relationships/table" Target="../tables/table15.xml"/><Relationship Id="rId4" Type="http://schemas.openxmlformats.org/officeDocument/2006/relationships/table" Target="../tables/table14.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vmlDrawing" Target="../drawings/vmlDrawing15.vml"/><Relationship Id="rId4" Type="http://schemas.openxmlformats.org/officeDocument/2006/relationships/table" Target="../tables/table18.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vmlDrawing" Target="../drawings/vmlDrawing16.vml"/><Relationship Id="rId4" Type="http://schemas.openxmlformats.org/officeDocument/2006/relationships/table" Target="../tables/table2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vmlDrawing" Target="../drawings/vmlDrawing17.vml"/><Relationship Id="rId4" Type="http://schemas.openxmlformats.org/officeDocument/2006/relationships/table" Target="../tables/table24.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vmlDrawing" Target="../drawings/vmlDrawing19.vml"/><Relationship Id="rId1" Type="http://schemas.openxmlformats.org/officeDocument/2006/relationships/vmlDrawing" Target="../drawings/vmlDrawing18.vml"/><Relationship Id="rId6" Type="http://schemas.openxmlformats.org/officeDocument/2006/relationships/comments" Target="../comments6.xml"/><Relationship Id="rId5" Type="http://schemas.openxmlformats.org/officeDocument/2006/relationships/table" Target="../tables/table27.xml"/><Relationship Id="rId4" Type="http://schemas.openxmlformats.org/officeDocument/2006/relationships/table" Target="../tables/table26.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1.vml"/><Relationship Id="rId1" Type="http://schemas.openxmlformats.org/officeDocument/2006/relationships/vmlDrawing" Target="../drawings/vmlDrawing20.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vmlDrawing" Target="../drawings/vmlDrawing22.vml"/><Relationship Id="rId1" Type="http://schemas.openxmlformats.org/officeDocument/2006/relationships/printerSettings" Target="../printerSettings/printerSettings4.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vmlDrawing" Target="../drawings/vmlDrawing24.vml"/><Relationship Id="rId1" Type="http://schemas.openxmlformats.org/officeDocument/2006/relationships/printerSettings" Target="../printerSettings/printerSettings5.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26.v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27.vml"/></Relationships>
</file>

<file path=xl/worksheets/_rels/sheet19.xml.rels><?xml version="1.0" encoding="UTF-8" standalone="yes"?>
<Relationships xmlns="http://schemas.openxmlformats.org/package/2006/relationships"><Relationship Id="rId1" Type="http://schemas.openxmlformats.org/officeDocument/2006/relationships/vmlDrawing" Target="../drawings/vmlDrawing28.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29.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30.v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vmlDrawing" Target="../drawings/vmlDrawing32.vml"/><Relationship Id="rId1" Type="http://schemas.openxmlformats.org/officeDocument/2006/relationships/printerSettings" Target="../printerSettings/printerSettings7.bin"/><Relationship Id="rId4"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vmlDrawing" Target="../drawings/vmlDrawing34.vml"/><Relationship Id="rId1"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vmlDrawing" Target="../drawings/vmlDrawing38.vml"/><Relationship Id="rId1" Type="http://schemas.openxmlformats.org/officeDocument/2006/relationships/drawing" Target="../drawings/drawing4.x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4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22"/>
  <dimension ref="A1:B107"/>
  <sheetViews>
    <sheetView tabSelected="1" zoomScale="150" zoomScaleNormal="150" workbookViewId="0">
      <selection activeCell="A104" sqref="A104"/>
    </sheetView>
  </sheetViews>
  <sheetFormatPr defaultColWidth="0" defaultRowHeight="15.75" zeroHeight="1"/>
  <cols>
    <col min="1" max="1" width="63.3984375" style="1397" customWidth="1"/>
    <col min="2" max="2" width="6.19921875" style="291" customWidth="1"/>
    <col min="3" max="16384" width="49.5" style="291" hidden="1"/>
  </cols>
  <sheetData>
    <row r="1" spans="1:2" ht="17.25">
      <c r="A1" s="1476" t="s">
        <v>710</v>
      </c>
      <c r="B1" s="1469"/>
    </row>
    <row r="2" spans="1:2" s="1463" customFormat="1" ht="15">
      <c r="A2" s="1462"/>
    </row>
    <row r="3" spans="1:2" s="1466" customFormat="1" ht="17.25">
      <c r="A3" s="1464" t="s">
        <v>706</v>
      </c>
    </row>
    <row r="4" spans="1:2" s="289" customFormat="1" ht="76.5">
      <c r="A4" s="1474" t="s">
        <v>733</v>
      </c>
    </row>
    <row r="5" spans="1:2" s="289" customFormat="1" ht="12.75">
      <c r="A5" s="1474"/>
    </row>
    <row r="6" spans="1:2" s="289" customFormat="1" ht="12.75">
      <c r="A6" s="1472" t="s">
        <v>715</v>
      </c>
      <c r="B6" s="1469"/>
    </row>
    <row r="7" spans="1:2" s="289" customFormat="1" ht="25.5">
      <c r="A7" s="1471" t="s">
        <v>935</v>
      </c>
      <c r="B7" s="1469"/>
    </row>
    <row r="8" spans="1:2" s="1468" customFormat="1" ht="12.75">
      <c r="A8" s="1462"/>
    </row>
    <row r="9" spans="1:2" s="289" customFormat="1" ht="25.5">
      <c r="A9" s="1399" t="s">
        <v>732</v>
      </c>
    </row>
    <row r="10" spans="1:2" s="289" customFormat="1" ht="25.5">
      <c r="A10" s="1399" t="s">
        <v>949</v>
      </c>
    </row>
    <row r="11" spans="1:2" s="289" customFormat="1" ht="25.5">
      <c r="A11" s="1399" t="s">
        <v>716</v>
      </c>
    </row>
    <row r="12" spans="1:2" s="289" customFormat="1" ht="25.5">
      <c r="A12" s="1399" t="s">
        <v>816</v>
      </c>
    </row>
    <row r="13" spans="1:2" s="289" customFormat="1" ht="12.75">
      <c r="A13" s="1399"/>
    </row>
    <row r="14" spans="1:2" s="289" customFormat="1" ht="12.75">
      <c r="A14" s="1472" t="s">
        <v>834</v>
      </c>
      <c r="B14" s="1469"/>
    </row>
    <row r="15" spans="1:2" s="289" customFormat="1" ht="38.25">
      <c r="A15" s="1471" t="s">
        <v>954</v>
      </c>
      <c r="B15" s="1469"/>
    </row>
    <row r="16" spans="1:2" s="289" customFormat="1" ht="12.75">
      <c r="A16" s="1399"/>
    </row>
    <row r="17" spans="1:1" s="1465" customFormat="1" ht="17.25">
      <c r="A17" s="1464" t="s">
        <v>707</v>
      </c>
    </row>
    <row r="18" spans="1:1" s="292" customFormat="1" ht="12.75">
      <c r="A18" s="1399" t="s">
        <v>734</v>
      </c>
    </row>
    <row r="19" spans="1:1" s="289" customFormat="1" ht="25.5">
      <c r="A19" s="1399" t="s">
        <v>810</v>
      </c>
    </row>
    <row r="20" spans="1:1" s="289" customFormat="1" ht="12.75">
      <c r="A20" s="1399" t="s">
        <v>717</v>
      </c>
    </row>
    <row r="21" spans="1:1" s="289" customFormat="1" ht="25.5">
      <c r="A21" s="1399" t="s">
        <v>811</v>
      </c>
    </row>
    <row r="22" spans="1:1" s="289" customFormat="1" ht="25.5">
      <c r="A22" s="1399" t="s">
        <v>799</v>
      </c>
    </row>
    <row r="23" spans="1:1" s="292" customFormat="1" ht="12.75">
      <c r="A23" s="1399" t="s">
        <v>724</v>
      </c>
    </row>
    <row r="24" spans="1:1" s="289" customFormat="1" ht="12.75">
      <c r="A24" s="1399" t="s">
        <v>798</v>
      </c>
    </row>
    <row r="25" spans="1:1" s="289" customFormat="1" ht="12.75">
      <c r="A25" s="1399" t="s">
        <v>726</v>
      </c>
    </row>
    <row r="26" spans="1:1" s="289" customFormat="1" ht="12.75">
      <c r="A26" s="1399" t="s">
        <v>725</v>
      </c>
    </row>
    <row r="27" spans="1:1" s="289" customFormat="1" ht="12.75">
      <c r="A27" s="1399"/>
    </row>
    <row r="28" spans="1:1" s="289" customFormat="1" ht="12.75">
      <c r="A28" s="1399" t="s">
        <v>723</v>
      </c>
    </row>
    <row r="29" spans="1:1" s="289" customFormat="1" ht="13.5" thickBot="1">
      <c r="A29" s="1399"/>
    </row>
    <row r="30" spans="1:1" s="289" customFormat="1" ht="64.5" thickBot="1">
      <c r="A30" s="1507" t="s">
        <v>835</v>
      </c>
    </row>
    <row r="31" spans="1:1" s="1490" customFormat="1" ht="12.75">
      <c r="A31" s="1489"/>
    </row>
    <row r="32" spans="1:1" s="1465" customFormat="1" ht="17.25">
      <c r="A32" s="1464" t="s">
        <v>708</v>
      </c>
    </row>
    <row r="33" spans="1:2" s="289" customFormat="1" ht="12.75">
      <c r="A33" s="1399" t="s">
        <v>800</v>
      </c>
    </row>
    <row r="34" spans="1:2" s="289" customFormat="1" ht="12.75">
      <c r="A34" s="1399" t="s">
        <v>801</v>
      </c>
    </row>
    <row r="35" spans="1:2" s="289" customFormat="1" ht="12.75">
      <c r="A35" s="1399" t="s">
        <v>802</v>
      </c>
    </row>
    <row r="36" spans="1:2" s="289" customFormat="1" ht="25.5">
      <c r="A36" s="1399" t="s">
        <v>814</v>
      </c>
    </row>
    <row r="37" spans="1:2" s="289" customFormat="1" ht="25.5">
      <c r="A37" s="1399" t="s">
        <v>803</v>
      </c>
    </row>
    <row r="38" spans="1:2" s="289" customFormat="1" ht="12.75">
      <c r="A38" s="1399" t="s">
        <v>804</v>
      </c>
    </row>
    <row r="39" spans="1:2" s="289" customFormat="1" ht="12.75">
      <c r="A39" s="1399" t="s">
        <v>815</v>
      </c>
    </row>
    <row r="40" spans="1:2" s="289" customFormat="1" ht="12.75">
      <c r="A40" s="1399"/>
    </row>
    <row r="41" spans="1:2" s="289" customFormat="1" ht="12.75">
      <c r="A41" s="1472" t="s">
        <v>836</v>
      </c>
      <c r="B41" s="1469"/>
    </row>
    <row r="42" spans="1:2" s="289" customFormat="1" ht="212.1" customHeight="1">
      <c r="A42" s="1471" t="s">
        <v>731</v>
      </c>
      <c r="B42" s="1469"/>
    </row>
    <row r="43" spans="1:2" s="289" customFormat="1" ht="12.75">
      <c r="A43" s="1399"/>
    </row>
    <row r="44" spans="1:2" s="289" customFormat="1" ht="12.75">
      <c r="A44" s="1472" t="s">
        <v>827</v>
      </c>
      <c r="B44" s="1469"/>
    </row>
    <row r="45" spans="1:2" s="289" customFormat="1" ht="25.5">
      <c r="A45" s="1471" t="s">
        <v>735</v>
      </c>
      <c r="B45" s="1469"/>
    </row>
    <row r="46" spans="1:2" s="1468" customFormat="1" ht="47.45" customHeight="1">
      <c r="A46" s="1471" t="s">
        <v>838</v>
      </c>
      <c r="B46" s="1469"/>
    </row>
    <row r="47" spans="1:2" s="1490" customFormat="1" ht="12.75">
      <c r="A47" s="1489"/>
      <c r="B47" s="1509"/>
    </row>
    <row r="48" spans="1:2" s="1468" customFormat="1" ht="12.75">
      <c r="A48" s="1472" t="s">
        <v>828</v>
      </c>
      <c r="B48" s="1469"/>
    </row>
    <row r="49" spans="1:2" s="289" customFormat="1" ht="25.5">
      <c r="A49" s="1471" t="s">
        <v>709</v>
      </c>
      <c r="B49" s="1469"/>
    </row>
    <row r="50" spans="1:2" s="1468" customFormat="1" ht="12.75">
      <c r="A50" s="1462"/>
    </row>
    <row r="51" spans="1:2" s="289" customFormat="1" ht="51">
      <c r="A51" s="1474" t="s">
        <v>736</v>
      </c>
    </row>
    <row r="52" spans="1:2" s="289" customFormat="1" ht="25.5">
      <c r="A52" s="1399" t="s">
        <v>727</v>
      </c>
    </row>
    <row r="53" spans="1:2" s="289" customFormat="1" ht="12.75">
      <c r="A53" s="1399"/>
    </row>
    <row r="54" spans="1:2" s="289" customFormat="1" ht="12.75">
      <c r="A54" s="1475" t="s">
        <v>718</v>
      </c>
    </row>
    <row r="55" spans="1:2" s="289" customFormat="1" ht="25.5">
      <c r="A55" s="1399" t="s">
        <v>737</v>
      </c>
    </row>
    <row r="56" spans="1:2" s="289" customFormat="1" ht="12.75">
      <c r="A56" s="1399" t="s">
        <v>729</v>
      </c>
    </row>
    <row r="57" spans="1:2" s="289" customFormat="1" ht="12.75">
      <c r="A57" s="1399" t="s">
        <v>730</v>
      </c>
    </row>
    <row r="58" spans="1:2" s="289" customFormat="1" ht="12.75">
      <c r="A58" s="1399"/>
    </row>
    <row r="59" spans="1:2" s="289" customFormat="1" ht="12.75">
      <c r="A59" s="1475" t="s">
        <v>839</v>
      </c>
    </row>
    <row r="60" spans="1:2" s="289" customFormat="1" ht="12.75">
      <c r="A60" s="1399" t="s">
        <v>833</v>
      </c>
    </row>
    <row r="61" spans="1:2" s="289" customFormat="1" ht="25.5">
      <c r="A61" s="1399" t="s">
        <v>806</v>
      </c>
    </row>
    <row r="62" spans="1:2" s="289" customFormat="1" ht="12.75">
      <c r="A62" s="1461" t="s">
        <v>805</v>
      </c>
    </row>
    <row r="63" spans="1:2" s="289" customFormat="1" ht="32.25" customHeight="1">
      <c r="A63" s="1461" t="s">
        <v>807</v>
      </c>
    </row>
    <row r="64" spans="1:2" s="289" customFormat="1" ht="25.5">
      <c r="A64" s="1461" t="s">
        <v>808</v>
      </c>
    </row>
    <row r="65" spans="1:2" s="289" customFormat="1" ht="12.75">
      <c r="A65" s="1461"/>
    </row>
    <row r="66" spans="1:2" s="292" customFormat="1" ht="12.75">
      <c r="A66" s="1470" t="s">
        <v>829</v>
      </c>
      <c r="B66" s="1469"/>
    </row>
    <row r="67" spans="1:2" s="292" customFormat="1" ht="29.1" customHeight="1">
      <c r="A67" s="1469" t="s">
        <v>809</v>
      </c>
      <c r="B67" s="1469"/>
    </row>
    <row r="68" spans="1:2" s="292" customFormat="1" ht="12.75">
      <c r="A68" s="1461"/>
    </row>
    <row r="69" spans="1:2" s="289" customFormat="1" ht="12.75">
      <c r="A69" s="1470" t="s">
        <v>830</v>
      </c>
      <c r="B69" s="1469"/>
    </row>
    <row r="70" spans="1:2" s="289" customFormat="1" ht="89.25">
      <c r="A70" s="1469" t="s">
        <v>842</v>
      </c>
      <c r="B70" s="1469"/>
    </row>
    <row r="71" spans="1:2" s="1468" customFormat="1" ht="12.75">
      <c r="A71" s="1467"/>
    </row>
    <row r="72" spans="1:2" s="1468" customFormat="1" ht="12.75">
      <c r="A72" s="1470" t="s">
        <v>831</v>
      </c>
      <c r="B72" s="1469"/>
    </row>
    <row r="73" spans="1:2" s="1468" customFormat="1" ht="47.45" customHeight="1">
      <c r="A73" s="1477" t="s">
        <v>812</v>
      </c>
      <c r="B73" s="1469"/>
    </row>
    <row r="74" spans="1:2" s="1468" customFormat="1" ht="12.75">
      <c r="A74" s="1469" t="s">
        <v>728</v>
      </c>
      <c r="B74" s="1469"/>
    </row>
    <row r="75" spans="1:2" s="1468" customFormat="1" ht="46.35" customHeight="1">
      <c r="A75" s="1469" t="s">
        <v>837</v>
      </c>
      <c r="B75" s="1469"/>
    </row>
    <row r="76" spans="1:2" s="1468" customFormat="1" ht="25.5">
      <c r="A76" s="1477" t="s">
        <v>813</v>
      </c>
      <c r="B76" s="1469"/>
    </row>
    <row r="77" spans="1:2" s="1468" customFormat="1" ht="12.75">
      <c r="A77" s="1467"/>
    </row>
    <row r="78" spans="1:2" s="289" customFormat="1" ht="12.75">
      <c r="A78" s="1470" t="s">
        <v>832</v>
      </c>
      <c r="B78" s="1469"/>
    </row>
    <row r="79" spans="1:2" s="289" customFormat="1" ht="25.5">
      <c r="A79" s="1469" t="s">
        <v>928</v>
      </c>
      <c r="B79" s="1469"/>
    </row>
    <row r="80" spans="1:2" s="289" customFormat="1" ht="12.75">
      <c r="A80" s="1471" t="s">
        <v>738</v>
      </c>
      <c r="B80" s="1469"/>
    </row>
    <row r="81" spans="1:2" s="1490" customFormat="1" ht="12.75">
      <c r="A81" s="1489"/>
    </row>
    <row r="82" spans="1:2" s="1468" customFormat="1" ht="12.75">
      <c r="A82" s="1467" t="s">
        <v>719</v>
      </c>
    </row>
    <row r="83" spans="1:2" s="1468" customFormat="1" ht="25.5">
      <c r="A83" s="1467" t="s">
        <v>927</v>
      </c>
    </row>
    <row r="84" spans="1:2" s="289" customFormat="1" ht="12.75">
      <c r="A84" s="1399" t="s">
        <v>720</v>
      </c>
    </row>
    <row r="85" spans="1:2" s="289" customFormat="1" ht="12.75">
      <c r="A85" s="1399" t="s">
        <v>721</v>
      </c>
    </row>
    <row r="86" spans="1:2" s="289" customFormat="1" ht="12.75">
      <c r="A86" s="1399" t="s">
        <v>722</v>
      </c>
    </row>
    <row r="87" spans="1:2" s="289" customFormat="1" ht="12.75">
      <c r="A87" s="1399" t="s">
        <v>925</v>
      </c>
    </row>
    <row r="88" spans="1:2" s="289" customFormat="1" ht="25.5">
      <c r="A88" s="1399" t="s">
        <v>926</v>
      </c>
    </row>
    <row r="89" spans="1:2" s="289" customFormat="1" ht="12.75">
      <c r="A89" s="1399"/>
    </row>
    <row r="90" spans="1:2" s="289" customFormat="1" ht="51">
      <c r="A90" s="1473" t="s">
        <v>951</v>
      </c>
    </row>
    <row r="91" spans="1:2" customFormat="1" ht="15"/>
    <row r="92" spans="1:2" s="289" customFormat="1" ht="12.75">
      <c r="A92" s="1478" t="s">
        <v>714</v>
      </c>
      <c r="B92" s="1469"/>
    </row>
    <row r="93" spans="1:2" s="289" customFormat="1" ht="12.75">
      <c r="A93" s="1399" t="s">
        <v>953</v>
      </c>
    </row>
    <row r="94" spans="1:2" s="289" customFormat="1" ht="12.75">
      <c r="A94" s="1399" t="s">
        <v>952</v>
      </c>
    </row>
    <row r="95" spans="1:2" s="289" customFormat="1" ht="12.75">
      <c r="A95" s="1399"/>
    </row>
    <row r="96" spans="1:2" s="289" customFormat="1" ht="12.75">
      <c r="A96" s="1478" t="s">
        <v>713</v>
      </c>
      <c r="B96" s="1469"/>
    </row>
    <row r="97" spans="1:2" s="289" customFormat="1" ht="12.75">
      <c r="A97" s="1399" t="s">
        <v>950</v>
      </c>
    </row>
    <row r="98" spans="1:2" s="289" customFormat="1" ht="12.75">
      <c r="A98" s="1399" t="s">
        <v>712</v>
      </c>
    </row>
    <row r="99" spans="1:2" s="289" customFormat="1" ht="12.75">
      <c r="A99" s="1399" t="s">
        <v>945</v>
      </c>
    </row>
    <row r="100" spans="1:2" s="289" customFormat="1" ht="12.75">
      <c r="A100" s="1399"/>
    </row>
    <row r="101" spans="1:2" s="289" customFormat="1" ht="12.75">
      <c r="A101" s="1508" t="s">
        <v>955</v>
      </c>
    </row>
    <row r="102" spans="1:2" s="289" customFormat="1" ht="12.75">
      <c r="A102" s="1399" t="s">
        <v>843</v>
      </c>
    </row>
    <row r="103" spans="1:2" s="289" customFormat="1" ht="12.75">
      <c r="A103" s="1487" t="str">
        <f>'0.1 RESUMO'!I105</f>
        <v xml:space="preserve">Número máximo de questões a responder neste diagnóstico = </v>
      </c>
      <c r="B103" s="1488">
        <f>'0.1 RESUMO'!J105</f>
        <v>906</v>
      </c>
    </row>
    <row r="104" spans="1:2" s="289" customFormat="1" ht="12.75">
      <c r="A104" s="1485" t="str">
        <f>'0.1 RESUMO'!I106</f>
        <v xml:space="preserve">Número de questões em função dos espaços avaliados = </v>
      </c>
      <c r="B104" s="1488">
        <f>'0.1 RESUMO'!J106</f>
        <v>375</v>
      </c>
    </row>
    <row r="105" spans="1:2" s="289" customFormat="1" ht="12.75">
      <c r="A105" s="1485" t="str">
        <f>'0.1 RESUMO'!I107</f>
        <v xml:space="preserve">Número de questões respondidas = </v>
      </c>
      <c r="B105" s="1488">
        <f>'0.1 RESUMO'!J107</f>
        <v>0</v>
      </c>
    </row>
    <row r="106" spans="1:2" s="290" customFormat="1" ht="12">
      <c r="A106" s="1485" t="str">
        <f>'0.1 RESUMO'!I108</f>
        <v>%  Preenchimento =</v>
      </c>
      <c r="B106" s="1486">
        <f>'0.1 RESUMO'!J108</f>
        <v>0</v>
      </c>
    </row>
    <row r="107" spans="1:2" s="290" customFormat="1" ht="12" hidden="1">
      <c r="A107" s="1398"/>
    </row>
  </sheetData>
  <sheetProtection algorithmName="SHA-512" hashValue="e8Ehn0ryYnygaAqL/iLAvU5nosmlqflgbm4FDKC4dyDa0oSfaj1/v20Fg9YTMcFpOgV9CZhYdqMBg5vAOd+DmA==" saltValue="y9ptrSfJvg5jZNW/I1d+5Q==" spinCount="100000" sheet="1" selectLockedCells="1"/>
  <phoneticPr fontId="7" type="noConversion"/>
  <pageMargins left="0.98" right="0.94" top="1.77" bottom="0.94" header="0.35" footer="0.39"/>
  <pageSetup paperSize="9" scale="78" fitToHeight="3" orientation="portrait" horizontalDpi="300" verticalDpi="300"/>
  <headerFooter>
    <oddHeader>&amp;L&amp;"Calibri,Normal"&amp;9
Diagnóstico de Acessibilidade  
&amp;F
&amp;C&amp;"System Font,Normal"&amp;10&amp;K000000&amp;G</oddHeader>
    <oddFooter>&amp;L&amp;"Calibri,Normal"&amp;7MMP 2024&amp;C&amp;"Calibri (corpo),Normal"&amp;7&amp;K000000&amp;A    
&amp;R&amp;"Calibri (corpo),Normal"&amp;7&amp;K000000&amp;P / &amp;N</oddFooter>
  </headerFooter>
  <rowBreaks count="1" manualBreakCount="1">
    <brk id="66" max="1"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1"/>
  <dimension ref="A1:XFD128"/>
  <sheetViews>
    <sheetView zoomScale="150" zoomScaleNormal="150" workbookViewId="0">
      <selection activeCell="A120" sqref="A120"/>
    </sheetView>
  </sheetViews>
  <sheetFormatPr defaultColWidth="0" defaultRowHeight="15.75" zeroHeight="1"/>
  <cols>
    <col min="1" max="1" width="65.59765625" style="577" customWidth="1"/>
    <col min="2" max="2" width="65.59765625" style="578" hidden="1" customWidth="1"/>
    <col min="3" max="16384" width="65.59765625" style="577" hidden="1"/>
  </cols>
  <sheetData>
    <row r="1" spans="1:3" s="561" customFormat="1" ht="15">
      <c r="A1" s="559" t="s">
        <v>593</v>
      </c>
      <c r="B1" s="568"/>
      <c r="C1" s="560"/>
    </row>
    <row r="2" spans="1:3" s="561" customFormat="1" ht="23.25">
      <c r="A2" s="562"/>
      <c r="B2" s="579"/>
    </row>
    <row r="3" spans="1:3" s="561" customFormat="1" ht="15">
      <c r="A3" s="1479" t="s">
        <v>739</v>
      </c>
      <c r="B3" s="579"/>
    </row>
    <row r="4" spans="1:3" s="561" customFormat="1" ht="42.75">
      <c r="A4" s="565" t="s">
        <v>740</v>
      </c>
      <c r="B4" s="580"/>
    </row>
    <row r="5" spans="1:3" s="561" customFormat="1" ht="14.25">
      <c r="A5" s="564"/>
      <c r="B5" s="580"/>
    </row>
    <row r="6" spans="1:3" s="561" customFormat="1" ht="15">
      <c r="A6" s="563" t="s">
        <v>741</v>
      </c>
      <c r="B6" s="580"/>
    </row>
    <row r="7" spans="1:3" s="561" customFormat="1" ht="42.75">
      <c r="A7" s="565" t="s">
        <v>742</v>
      </c>
      <c r="B7" s="580"/>
    </row>
    <row r="8" spans="1:3" s="561" customFormat="1" ht="15">
      <c r="A8" s="563"/>
      <c r="B8" s="580"/>
    </row>
    <row r="9" spans="1:3" s="1530" customFormat="1" ht="15">
      <c r="A9" s="1577" t="s">
        <v>743</v>
      </c>
      <c r="B9" s="1529"/>
    </row>
    <row r="10" spans="1:3" s="1530" customFormat="1" ht="42.75">
      <c r="A10" s="1578" t="s">
        <v>870</v>
      </c>
      <c r="B10" s="1529"/>
    </row>
    <row r="11" spans="1:3" s="561" customFormat="1" ht="14.25">
      <c r="A11" s="567"/>
      <c r="B11" s="580"/>
    </row>
    <row r="12" spans="1:3" s="561" customFormat="1" ht="14.45" customHeight="1">
      <c r="A12" s="563" t="s">
        <v>745</v>
      </c>
      <c r="B12" s="580"/>
    </row>
    <row r="13" spans="1:3" s="561" customFormat="1" ht="57">
      <c r="A13" s="565" t="s">
        <v>744</v>
      </c>
      <c r="B13" s="580"/>
    </row>
    <row r="14" spans="1:3" s="561" customFormat="1" ht="14.25">
      <c r="A14" s="567"/>
      <c r="B14" s="580"/>
    </row>
    <row r="15" spans="1:3" s="561" customFormat="1" ht="15">
      <c r="A15" s="563" t="s">
        <v>747</v>
      </c>
      <c r="B15" s="580"/>
    </row>
    <row r="16" spans="1:3" s="561" customFormat="1" ht="71.25">
      <c r="A16" s="1480" t="s">
        <v>746</v>
      </c>
      <c r="B16" s="580"/>
    </row>
    <row r="17" spans="1:2" s="561" customFormat="1" ht="14.25">
      <c r="A17" s="567"/>
      <c r="B17" s="580"/>
    </row>
    <row r="18" spans="1:2" s="561" customFormat="1" ht="15">
      <c r="A18" s="566" t="s">
        <v>749</v>
      </c>
      <c r="B18" s="580"/>
    </row>
    <row r="19" spans="1:2" s="561" customFormat="1" ht="57">
      <c r="A19" s="1480" t="s">
        <v>748</v>
      </c>
      <c r="B19" s="580"/>
    </row>
    <row r="20" spans="1:2" s="561" customFormat="1" ht="15">
      <c r="A20" s="563"/>
      <c r="B20" s="580"/>
    </row>
    <row r="21" spans="1:2" s="561" customFormat="1" ht="15">
      <c r="A21" s="566" t="s">
        <v>751</v>
      </c>
      <c r="B21" s="580"/>
    </row>
    <row r="22" spans="1:2" s="561" customFormat="1" ht="71.25">
      <c r="A22" s="565" t="s">
        <v>750</v>
      </c>
      <c r="B22" s="580"/>
    </row>
    <row r="23" spans="1:2" s="561" customFormat="1" ht="14.25">
      <c r="A23" s="565"/>
      <c r="B23" s="580"/>
    </row>
    <row r="24" spans="1:2" s="1533" customFormat="1" ht="15">
      <c r="A24" s="1539" t="s">
        <v>861</v>
      </c>
      <c r="B24" s="1532"/>
    </row>
    <row r="25" spans="1:2" s="1533" customFormat="1" ht="72">
      <c r="A25" s="1535" t="s">
        <v>897</v>
      </c>
      <c r="B25" s="1532"/>
    </row>
    <row r="26" spans="1:2" s="561" customFormat="1" ht="14.25">
      <c r="A26" s="565"/>
      <c r="B26" s="580"/>
    </row>
    <row r="27" spans="1:2" s="1533" customFormat="1" ht="15">
      <c r="A27" s="1531" t="s">
        <v>772</v>
      </c>
      <c r="B27" s="1532"/>
    </row>
    <row r="28" spans="1:2" s="1533" customFormat="1" ht="60.95" customHeight="1">
      <c r="A28" s="1534" t="s">
        <v>796</v>
      </c>
      <c r="B28" s="1532"/>
    </row>
    <row r="29" spans="1:2" s="1533" customFormat="1" ht="71.25">
      <c r="A29" s="1534" t="s">
        <v>773</v>
      </c>
      <c r="B29" s="1532"/>
    </row>
    <row r="30" spans="1:2" s="1533" customFormat="1" ht="46.35" customHeight="1">
      <c r="A30" s="1534" t="s">
        <v>774</v>
      </c>
      <c r="B30" s="1532"/>
    </row>
    <row r="31" spans="1:2" s="1533" customFormat="1" ht="85.5">
      <c r="A31" s="1534" t="s">
        <v>788</v>
      </c>
      <c r="B31" s="1532"/>
    </row>
    <row r="32" spans="1:2" s="1533" customFormat="1" ht="14.25">
      <c r="A32" s="1534" t="s">
        <v>790</v>
      </c>
      <c r="B32" s="1532"/>
    </row>
    <row r="33" spans="1:2" s="561" customFormat="1" ht="14.25">
      <c r="A33" s="567"/>
      <c r="B33" s="580"/>
    </row>
    <row r="34" spans="1:2" s="1533" customFormat="1" ht="15">
      <c r="A34" s="1539" t="s">
        <v>862</v>
      </c>
      <c r="B34" s="1532"/>
    </row>
    <row r="35" spans="1:2" s="1533" customFormat="1" ht="57">
      <c r="A35" s="1535" t="s">
        <v>898</v>
      </c>
      <c r="B35" s="1532"/>
    </row>
    <row r="36" spans="1:2" s="1533" customFormat="1" ht="14.25">
      <c r="A36" s="1535"/>
      <c r="B36" s="1532"/>
    </row>
    <row r="37" spans="1:2" s="1533" customFormat="1" ht="15">
      <c r="A37" s="1539" t="s">
        <v>863</v>
      </c>
      <c r="B37" s="1532"/>
    </row>
    <row r="38" spans="1:2" s="1533" customFormat="1" ht="42.75">
      <c r="A38" s="1535" t="s">
        <v>899</v>
      </c>
      <c r="B38" s="1532"/>
    </row>
    <row r="39" spans="1:2" s="1533" customFormat="1" ht="15">
      <c r="A39" s="1539"/>
      <c r="B39" s="1532"/>
    </row>
    <row r="40" spans="1:2" s="1533" customFormat="1" ht="15">
      <c r="A40" s="1539" t="s">
        <v>864</v>
      </c>
      <c r="B40" s="1532"/>
    </row>
    <row r="41" spans="1:2" s="1533" customFormat="1" ht="28.5">
      <c r="A41" s="1535" t="s">
        <v>900</v>
      </c>
      <c r="B41" s="1532"/>
    </row>
    <row r="42" spans="1:2" s="561" customFormat="1" ht="14.25">
      <c r="A42" s="567"/>
      <c r="B42" s="580"/>
    </row>
    <row r="43" spans="1:2" s="1533" customFormat="1" ht="15">
      <c r="A43" s="1539" t="s">
        <v>865</v>
      </c>
      <c r="B43" s="1532"/>
    </row>
    <row r="44" spans="1:2" s="1533" customFormat="1" ht="42.75">
      <c r="A44" s="1535" t="s">
        <v>901</v>
      </c>
      <c r="B44" s="1532"/>
    </row>
    <row r="45" spans="1:2" s="1533" customFormat="1" ht="14.25">
      <c r="A45" s="1535"/>
      <c r="B45" s="1532"/>
    </row>
    <row r="46" spans="1:2" s="1533" customFormat="1" ht="15">
      <c r="A46" s="1539" t="s">
        <v>866</v>
      </c>
      <c r="B46" s="1532"/>
    </row>
    <row r="47" spans="1:2" s="1533" customFormat="1" ht="42.75">
      <c r="A47" s="1535" t="s">
        <v>902</v>
      </c>
      <c r="B47" s="1532"/>
    </row>
    <row r="48" spans="1:2" s="1533" customFormat="1" ht="15">
      <c r="A48" s="1539"/>
      <c r="B48" s="1532"/>
    </row>
    <row r="49" spans="1:2" s="1533" customFormat="1" ht="15">
      <c r="A49" s="1539" t="s">
        <v>867</v>
      </c>
      <c r="B49" s="1532"/>
    </row>
    <row r="50" spans="1:2" s="1533" customFormat="1" ht="28.5">
      <c r="A50" s="1535" t="s">
        <v>903</v>
      </c>
      <c r="B50" s="1532"/>
    </row>
    <row r="51" spans="1:2" s="561" customFormat="1" ht="14.25">
      <c r="A51" s="567"/>
      <c r="B51" s="580"/>
    </row>
    <row r="52" spans="1:2" s="561" customFormat="1" ht="15">
      <c r="A52" s="563" t="s">
        <v>757</v>
      </c>
      <c r="B52" s="580"/>
    </row>
    <row r="53" spans="1:2" s="561" customFormat="1" ht="129.94999999999999" customHeight="1">
      <c r="A53" s="565" t="s">
        <v>936</v>
      </c>
      <c r="B53" s="580"/>
    </row>
    <row r="54" spans="1:2" s="561" customFormat="1" ht="18" customHeight="1">
      <c r="A54" s="563"/>
      <c r="B54" s="580"/>
    </row>
    <row r="55" spans="1:2" s="561" customFormat="1" ht="15">
      <c r="A55" s="563" t="s">
        <v>754</v>
      </c>
      <c r="B55" s="580"/>
    </row>
    <row r="56" spans="1:2" s="561" customFormat="1" ht="28.5">
      <c r="A56" s="565" t="s">
        <v>752</v>
      </c>
      <c r="B56" s="580"/>
    </row>
    <row r="57" spans="1:2" s="561" customFormat="1" ht="14.25">
      <c r="A57" s="565" t="s">
        <v>753</v>
      </c>
      <c r="B57" s="580"/>
    </row>
    <row r="58" spans="1:2" s="561" customFormat="1" ht="15">
      <c r="A58" s="563"/>
      <c r="B58" s="580"/>
    </row>
    <row r="59" spans="1:2" s="561" customFormat="1" ht="15">
      <c r="A59" s="563" t="s">
        <v>756</v>
      </c>
      <c r="B59" s="580"/>
    </row>
    <row r="60" spans="1:2" s="561" customFormat="1" ht="42.75">
      <c r="A60" s="1480" t="s">
        <v>755</v>
      </c>
      <c r="B60" s="580"/>
    </row>
    <row r="61" spans="1:2" s="561" customFormat="1" ht="15">
      <c r="A61" s="563"/>
      <c r="B61" s="580"/>
    </row>
    <row r="62" spans="1:2" s="561" customFormat="1" ht="15">
      <c r="A62" s="565" t="s">
        <v>758</v>
      </c>
      <c r="B62" s="579"/>
    </row>
    <row r="63" spans="1:2" s="561" customFormat="1" ht="42.75">
      <c r="A63" s="565" t="s">
        <v>759</v>
      </c>
      <c r="B63" s="579"/>
    </row>
    <row r="64" spans="1:2" s="561" customFormat="1" ht="57">
      <c r="A64" s="565" t="s">
        <v>760</v>
      </c>
      <c r="B64" s="579"/>
    </row>
    <row r="65" spans="1:16384" s="561" customFormat="1" ht="57">
      <c r="A65" s="565" t="s">
        <v>761</v>
      </c>
      <c r="B65" s="579"/>
    </row>
    <row r="66" spans="1:16384" s="561" customFormat="1" ht="18.95" customHeight="1">
      <c r="B66" s="579"/>
    </row>
    <row r="67" spans="1:16384" s="561" customFormat="1" ht="18.95" customHeight="1">
      <c r="A67" s="563" t="s">
        <v>908</v>
      </c>
      <c r="B67" s="565" t="s">
        <v>758</v>
      </c>
      <c r="C67" s="565" t="s">
        <v>758</v>
      </c>
      <c r="D67" s="565" t="s">
        <v>758</v>
      </c>
      <c r="E67" s="565" t="s">
        <v>758</v>
      </c>
      <c r="F67" s="565" t="s">
        <v>758</v>
      </c>
      <c r="G67" s="565" t="s">
        <v>758</v>
      </c>
      <c r="H67" s="565" t="s">
        <v>758</v>
      </c>
      <c r="I67" s="565" t="s">
        <v>758</v>
      </c>
      <c r="J67" s="565" t="s">
        <v>758</v>
      </c>
      <c r="K67" s="565" t="s">
        <v>758</v>
      </c>
      <c r="L67" s="565" t="s">
        <v>758</v>
      </c>
      <c r="M67" s="565" t="s">
        <v>758</v>
      </c>
      <c r="N67" s="565" t="s">
        <v>758</v>
      </c>
      <c r="O67" s="565" t="s">
        <v>758</v>
      </c>
      <c r="P67" s="565" t="s">
        <v>758</v>
      </c>
      <c r="Q67" s="565" t="s">
        <v>758</v>
      </c>
      <c r="R67" s="565" t="s">
        <v>758</v>
      </c>
      <c r="S67" s="565" t="s">
        <v>758</v>
      </c>
      <c r="T67" s="565" t="s">
        <v>758</v>
      </c>
      <c r="U67" s="565" t="s">
        <v>758</v>
      </c>
      <c r="V67" s="565" t="s">
        <v>758</v>
      </c>
      <c r="W67" s="565" t="s">
        <v>758</v>
      </c>
      <c r="X67" s="565" t="s">
        <v>758</v>
      </c>
      <c r="Y67" s="565" t="s">
        <v>758</v>
      </c>
      <c r="Z67" s="565" t="s">
        <v>758</v>
      </c>
      <c r="AA67" s="565" t="s">
        <v>758</v>
      </c>
      <c r="AB67" s="565" t="s">
        <v>758</v>
      </c>
      <c r="AC67" s="565" t="s">
        <v>758</v>
      </c>
      <c r="AD67" s="565" t="s">
        <v>758</v>
      </c>
      <c r="AE67" s="565" t="s">
        <v>758</v>
      </c>
      <c r="AF67" s="565" t="s">
        <v>758</v>
      </c>
      <c r="AG67" s="565" t="s">
        <v>758</v>
      </c>
      <c r="AH67" s="565" t="s">
        <v>758</v>
      </c>
      <c r="AI67" s="565" t="s">
        <v>758</v>
      </c>
      <c r="AJ67" s="565" t="s">
        <v>758</v>
      </c>
      <c r="AK67" s="565" t="s">
        <v>758</v>
      </c>
      <c r="AL67" s="565" t="s">
        <v>758</v>
      </c>
      <c r="AM67" s="565" t="s">
        <v>758</v>
      </c>
      <c r="AN67" s="565" t="s">
        <v>758</v>
      </c>
      <c r="AO67" s="565" t="s">
        <v>758</v>
      </c>
      <c r="AP67" s="565" t="s">
        <v>758</v>
      </c>
      <c r="AQ67" s="565" t="s">
        <v>758</v>
      </c>
      <c r="AR67" s="565" t="s">
        <v>758</v>
      </c>
      <c r="AS67" s="565" t="s">
        <v>758</v>
      </c>
      <c r="AT67" s="565" t="s">
        <v>758</v>
      </c>
      <c r="AU67" s="565" t="s">
        <v>758</v>
      </c>
      <c r="AV67" s="565" t="s">
        <v>758</v>
      </c>
      <c r="AW67" s="565" t="s">
        <v>758</v>
      </c>
      <c r="AX67" s="565" t="s">
        <v>758</v>
      </c>
      <c r="AY67" s="565" t="s">
        <v>758</v>
      </c>
      <c r="AZ67" s="565" t="s">
        <v>758</v>
      </c>
      <c r="BA67" s="565" t="s">
        <v>758</v>
      </c>
      <c r="BB67" s="565" t="s">
        <v>758</v>
      </c>
      <c r="BC67" s="565" t="s">
        <v>758</v>
      </c>
      <c r="BD67" s="565" t="s">
        <v>758</v>
      </c>
      <c r="BE67" s="565" t="s">
        <v>758</v>
      </c>
      <c r="BF67" s="565" t="s">
        <v>758</v>
      </c>
      <c r="BG67" s="565" t="s">
        <v>758</v>
      </c>
      <c r="BH67" s="565" t="s">
        <v>758</v>
      </c>
      <c r="BI67" s="565" t="s">
        <v>758</v>
      </c>
      <c r="BJ67" s="565" t="s">
        <v>758</v>
      </c>
      <c r="BK67" s="565" t="s">
        <v>758</v>
      </c>
      <c r="BL67" s="565" t="s">
        <v>758</v>
      </c>
      <c r="BM67" s="565" t="s">
        <v>758</v>
      </c>
      <c r="BN67" s="565" t="s">
        <v>758</v>
      </c>
      <c r="BO67" s="565" t="s">
        <v>758</v>
      </c>
      <c r="BP67" s="565" t="s">
        <v>758</v>
      </c>
      <c r="BQ67" s="565" t="s">
        <v>758</v>
      </c>
      <c r="BR67" s="565" t="s">
        <v>758</v>
      </c>
      <c r="BS67" s="565" t="s">
        <v>758</v>
      </c>
      <c r="BT67" s="565" t="s">
        <v>758</v>
      </c>
      <c r="BU67" s="565" t="s">
        <v>758</v>
      </c>
      <c r="BV67" s="565" t="s">
        <v>758</v>
      </c>
      <c r="BW67" s="565" t="s">
        <v>758</v>
      </c>
      <c r="BX67" s="565" t="s">
        <v>758</v>
      </c>
      <c r="BY67" s="565" t="s">
        <v>758</v>
      </c>
      <c r="BZ67" s="565" t="s">
        <v>758</v>
      </c>
      <c r="CA67" s="565" t="s">
        <v>758</v>
      </c>
      <c r="CB67" s="565" t="s">
        <v>758</v>
      </c>
      <c r="CC67" s="565" t="s">
        <v>758</v>
      </c>
      <c r="CD67" s="565" t="s">
        <v>758</v>
      </c>
      <c r="CE67" s="565" t="s">
        <v>758</v>
      </c>
      <c r="CF67" s="565" t="s">
        <v>758</v>
      </c>
      <c r="CG67" s="565" t="s">
        <v>758</v>
      </c>
      <c r="CH67" s="565" t="s">
        <v>758</v>
      </c>
      <c r="CI67" s="565" t="s">
        <v>758</v>
      </c>
      <c r="CJ67" s="565" t="s">
        <v>758</v>
      </c>
      <c r="CK67" s="565" t="s">
        <v>758</v>
      </c>
      <c r="CL67" s="565" t="s">
        <v>758</v>
      </c>
      <c r="CM67" s="565" t="s">
        <v>758</v>
      </c>
      <c r="CN67" s="565" t="s">
        <v>758</v>
      </c>
      <c r="CO67" s="565" t="s">
        <v>758</v>
      </c>
      <c r="CP67" s="565" t="s">
        <v>758</v>
      </c>
      <c r="CQ67" s="565" t="s">
        <v>758</v>
      </c>
      <c r="CR67" s="565" t="s">
        <v>758</v>
      </c>
      <c r="CS67" s="565" t="s">
        <v>758</v>
      </c>
      <c r="CT67" s="565" t="s">
        <v>758</v>
      </c>
      <c r="CU67" s="565" t="s">
        <v>758</v>
      </c>
      <c r="CV67" s="565" t="s">
        <v>758</v>
      </c>
      <c r="CW67" s="565" t="s">
        <v>758</v>
      </c>
      <c r="CX67" s="565" t="s">
        <v>758</v>
      </c>
      <c r="CY67" s="565" t="s">
        <v>758</v>
      </c>
      <c r="CZ67" s="565" t="s">
        <v>758</v>
      </c>
      <c r="DA67" s="565" t="s">
        <v>758</v>
      </c>
      <c r="DB67" s="565" t="s">
        <v>758</v>
      </c>
      <c r="DC67" s="565" t="s">
        <v>758</v>
      </c>
      <c r="DD67" s="565" t="s">
        <v>758</v>
      </c>
      <c r="DE67" s="565" t="s">
        <v>758</v>
      </c>
      <c r="DF67" s="565" t="s">
        <v>758</v>
      </c>
      <c r="DG67" s="565" t="s">
        <v>758</v>
      </c>
      <c r="DH67" s="565" t="s">
        <v>758</v>
      </c>
      <c r="DI67" s="565" t="s">
        <v>758</v>
      </c>
      <c r="DJ67" s="565" t="s">
        <v>758</v>
      </c>
      <c r="DK67" s="565" t="s">
        <v>758</v>
      </c>
      <c r="DL67" s="565" t="s">
        <v>758</v>
      </c>
      <c r="DM67" s="565" t="s">
        <v>758</v>
      </c>
      <c r="DN67" s="565" t="s">
        <v>758</v>
      </c>
      <c r="DO67" s="565" t="s">
        <v>758</v>
      </c>
      <c r="DP67" s="565" t="s">
        <v>758</v>
      </c>
      <c r="DQ67" s="565" t="s">
        <v>758</v>
      </c>
      <c r="DR67" s="565" t="s">
        <v>758</v>
      </c>
      <c r="DS67" s="565" t="s">
        <v>758</v>
      </c>
      <c r="DT67" s="565" t="s">
        <v>758</v>
      </c>
      <c r="DU67" s="565" t="s">
        <v>758</v>
      </c>
      <c r="DV67" s="565" t="s">
        <v>758</v>
      </c>
      <c r="DW67" s="565" t="s">
        <v>758</v>
      </c>
      <c r="DX67" s="565" t="s">
        <v>758</v>
      </c>
      <c r="DY67" s="565" t="s">
        <v>758</v>
      </c>
      <c r="DZ67" s="565" t="s">
        <v>758</v>
      </c>
      <c r="EA67" s="565" t="s">
        <v>758</v>
      </c>
      <c r="EB67" s="565" t="s">
        <v>758</v>
      </c>
      <c r="EC67" s="565" t="s">
        <v>758</v>
      </c>
      <c r="ED67" s="565" t="s">
        <v>758</v>
      </c>
      <c r="EE67" s="565" t="s">
        <v>758</v>
      </c>
      <c r="EF67" s="565" t="s">
        <v>758</v>
      </c>
      <c r="EG67" s="565" t="s">
        <v>758</v>
      </c>
      <c r="EH67" s="565" t="s">
        <v>758</v>
      </c>
      <c r="EI67" s="565" t="s">
        <v>758</v>
      </c>
      <c r="EJ67" s="565" t="s">
        <v>758</v>
      </c>
      <c r="EK67" s="565" t="s">
        <v>758</v>
      </c>
      <c r="EL67" s="565" t="s">
        <v>758</v>
      </c>
      <c r="EM67" s="565" t="s">
        <v>758</v>
      </c>
      <c r="EN67" s="565" t="s">
        <v>758</v>
      </c>
      <c r="EO67" s="565" t="s">
        <v>758</v>
      </c>
      <c r="EP67" s="565" t="s">
        <v>758</v>
      </c>
      <c r="EQ67" s="565" t="s">
        <v>758</v>
      </c>
      <c r="ER67" s="565" t="s">
        <v>758</v>
      </c>
      <c r="ES67" s="565" t="s">
        <v>758</v>
      </c>
      <c r="ET67" s="565" t="s">
        <v>758</v>
      </c>
      <c r="EU67" s="565" t="s">
        <v>758</v>
      </c>
      <c r="EV67" s="565" t="s">
        <v>758</v>
      </c>
      <c r="EW67" s="565" t="s">
        <v>758</v>
      </c>
      <c r="EX67" s="565" t="s">
        <v>758</v>
      </c>
      <c r="EY67" s="565" t="s">
        <v>758</v>
      </c>
      <c r="EZ67" s="565" t="s">
        <v>758</v>
      </c>
      <c r="FA67" s="565" t="s">
        <v>758</v>
      </c>
      <c r="FB67" s="565" t="s">
        <v>758</v>
      </c>
      <c r="FC67" s="565" t="s">
        <v>758</v>
      </c>
      <c r="FD67" s="565" t="s">
        <v>758</v>
      </c>
      <c r="FE67" s="565" t="s">
        <v>758</v>
      </c>
      <c r="FF67" s="565" t="s">
        <v>758</v>
      </c>
      <c r="FG67" s="565" t="s">
        <v>758</v>
      </c>
      <c r="FH67" s="565" t="s">
        <v>758</v>
      </c>
      <c r="FI67" s="565" t="s">
        <v>758</v>
      </c>
      <c r="FJ67" s="565" t="s">
        <v>758</v>
      </c>
      <c r="FK67" s="565" t="s">
        <v>758</v>
      </c>
      <c r="FL67" s="565" t="s">
        <v>758</v>
      </c>
      <c r="FM67" s="565" t="s">
        <v>758</v>
      </c>
      <c r="FN67" s="565" t="s">
        <v>758</v>
      </c>
      <c r="FO67" s="565" t="s">
        <v>758</v>
      </c>
      <c r="FP67" s="565" t="s">
        <v>758</v>
      </c>
      <c r="FQ67" s="565" t="s">
        <v>758</v>
      </c>
      <c r="FR67" s="565" t="s">
        <v>758</v>
      </c>
      <c r="FS67" s="565" t="s">
        <v>758</v>
      </c>
      <c r="FT67" s="565" t="s">
        <v>758</v>
      </c>
      <c r="FU67" s="565" t="s">
        <v>758</v>
      </c>
      <c r="FV67" s="565" t="s">
        <v>758</v>
      </c>
      <c r="FW67" s="565" t="s">
        <v>758</v>
      </c>
      <c r="FX67" s="565" t="s">
        <v>758</v>
      </c>
      <c r="FY67" s="565" t="s">
        <v>758</v>
      </c>
      <c r="FZ67" s="565" t="s">
        <v>758</v>
      </c>
      <c r="GA67" s="565" t="s">
        <v>758</v>
      </c>
      <c r="GB67" s="565" t="s">
        <v>758</v>
      </c>
      <c r="GC67" s="565" t="s">
        <v>758</v>
      </c>
      <c r="GD67" s="565" t="s">
        <v>758</v>
      </c>
      <c r="GE67" s="565" t="s">
        <v>758</v>
      </c>
      <c r="GF67" s="565" t="s">
        <v>758</v>
      </c>
      <c r="GG67" s="565" t="s">
        <v>758</v>
      </c>
      <c r="GH67" s="565" t="s">
        <v>758</v>
      </c>
      <c r="GI67" s="565" t="s">
        <v>758</v>
      </c>
      <c r="GJ67" s="565" t="s">
        <v>758</v>
      </c>
      <c r="GK67" s="565" t="s">
        <v>758</v>
      </c>
      <c r="GL67" s="565" t="s">
        <v>758</v>
      </c>
      <c r="GM67" s="565" t="s">
        <v>758</v>
      </c>
      <c r="GN67" s="565" t="s">
        <v>758</v>
      </c>
      <c r="GO67" s="565" t="s">
        <v>758</v>
      </c>
      <c r="GP67" s="565" t="s">
        <v>758</v>
      </c>
      <c r="GQ67" s="565" t="s">
        <v>758</v>
      </c>
      <c r="GR67" s="565" t="s">
        <v>758</v>
      </c>
      <c r="GS67" s="565" t="s">
        <v>758</v>
      </c>
      <c r="GT67" s="565" t="s">
        <v>758</v>
      </c>
      <c r="GU67" s="565" t="s">
        <v>758</v>
      </c>
      <c r="GV67" s="565" t="s">
        <v>758</v>
      </c>
      <c r="GW67" s="565" t="s">
        <v>758</v>
      </c>
      <c r="GX67" s="565" t="s">
        <v>758</v>
      </c>
      <c r="GY67" s="565" t="s">
        <v>758</v>
      </c>
      <c r="GZ67" s="565" t="s">
        <v>758</v>
      </c>
      <c r="HA67" s="565" t="s">
        <v>758</v>
      </c>
      <c r="HB67" s="565" t="s">
        <v>758</v>
      </c>
      <c r="HC67" s="565" t="s">
        <v>758</v>
      </c>
      <c r="HD67" s="565" t="s">
        <v>758</v>
      </c>
      <c r="HE67" s="565" t="s">
        <v>758</v>
      </c>
      <c r="HF67" s="565" t="s">
        <v>758</v>
      </c>
      <c r="HG67" s="565" t="s">
        <v>758</v>
      </c>
      <c r="HH67" s="565" t="s">
        <v>758</v>
      </c>
      <c r="HI67" s="565" t="s">
        <v>758</v>
      </c>
      <c r="HJ67" s="565" t="s">
        <v>758</v>
      </c>
      <c r="HK67" s="565" t="s">
        <v>758</v>
      </c>
      <c r="HL67" s="565" t="s">
        <v>758</v>
      </c>
      <c r="HM67" s="565" t="s">
        <v>758</v>
      </c>
      <c r="HN67" s="565" t="s">
        <v>758</v>
      </c>
      <c r="HO67" s="565" t="s">
        <v>758</v>
      </c>
      <c r="HP67" s="565" t="s">
        <v>758</v>
      </c>
      <c r="HQ67" s="565" t="s">
        <v>758</v>
      </c>
      <c r="HR67" s="565" t="s">
        <v>758</v>
      </c>
      <c r="HS67" s="565" t="s">
        <v>758</v>
      </c>
      <c r="HT67" s="565" t="s">
        <v>758</v>
      </c>
      <c r="HU67" s="565" t="s">
        <v>758</v>
      </c>
      <c r="HV67" s="565" t="s">
        <v>758</v>
      </c>
      <c r="HW67" s="565" t="s">
        <v>758</v>
      </c>
      <c r="HX67" s="565" t="s">
        <v>758</v>
      </c>
      <c r="HY67" s="565" t="s">
        <v>758</v>
      </c>
      <c r="HZ67" s="565" t="s">
        <v>758</v>
      </c>
      <c r="IA67" s="565" t="s">
        <v>758</v>
      </c>
      <c r="IB67" s="565" t="s">
        <v>758</v>
      </c>
      <c r="IC67" s="565" t="s">
        <v>758</v>
      </c>
      <c r="ID67" s="565" t="s">
        <v>758</v>
      </c>
      <c r="IE67" s="565" t="s">
        <v>758</v>
      </c>
      <c r="IF67" s="565" t="s">
        <v>758</v>
      </c>
      <c r="IG67" s="565" t="s">
        <v>758</v>
      </c>
      <c r="IH67" s="565" t="s">
        <v>758</v>
      </c>
      <c r="II67" s="565" t="s">
        <v>758</v>
      </c>
      <c r="IJ67" s="565" t="s">
        <v>758</v>
      </c>
      <c r="IK67" s="565" t="s">
        <v>758</v>
      </c>
      <c r="IL67" s="565" t="s">
        <v>758</v>
      </c>
      <c r="IM67" s="565" t="s">
        <v>758</v>
      </c>
      <c r="IN67" s="565" t="s">
        <v>758</v>
      </c>
      <c r="IO67" s="565" t="s">
        <v>758</v>
      </c>
      <c r="IP67" s="565" t="s">
        <v>758</v>
      </c>
      <c r="IQ67" s="565" t="s">
        <v>758</v>
      </c>
      <c r="IR67" s="565" t="s">
        <v>758</v>
      </c>
      <c r="IS67" s="565" t="s">
        <v>758</v>
      </c>
      <c r="IT67" s="565" t="s">
        <v>758</v>
      </c>
      <c r="IU67" s="565" t="s">
        <v>758</v>
      </c>
      <c r="IV67" s="565" t="s">
        <v>758</v>
      </c>
      <c r="IW67" s="565" t="s">
        <v>758</v>
      </c>
      <c r="IX67" s="565" t="s">
        <v>758</v>
      </c>
      <c r="IY67" s="565" t="s">
        <v>758</v>
      </c>
      <c r="IZ67" s="565" t="s">
        <v>758</v>
      </c>
      <c r="JA67" s="565" t="s">
        <v>758</v>
      </c>
      <c r="JB67" s="565" t="s">
        <v>758</v>
      </c>
      <c r="JC67" s="565" t="s">
        <v>758</v>
      </c>
      <c r="JD67" s="565" t="s">
        <v>758</v>
      </c>
      <c r="JE67" s="565" t="s">
        <v>758</v>
      </c>
      <c r="JF67" s="565" t="s">
        <v>758</v>
      </c>
      <c r="JG67" s="565" t="s">
        <v>758</v>
      </c>
      <c r="JH67" s="565" t="s">
        <v>758</v>
      </c>
      <c r="JI67" s="565" t="s">
        <v>758</v>
      </c>
      <c r="JJ67" s="565" t="s">
        <v>758</v>
      </c>
      <c r="JK67" s="565" t="s">
        <v>758</v>
      </c>
      <c r="JL67" s="565" t="s">
        <v>758</v>
      </c>
      <c r="JM67" s="565" t="s">
        <v>758</v>
      </c>
      <c r="JN67" s="565" t="s">
        <v>758</v>
      </c>
      <c r="JO67" s="565" t="s">
        <v>758</v>
      </c>
      <c r="JP67" s="565" t="s">
        <v>758</v>
      </c>
      <c r="JQ67" s="565" t="s">
        <v>758</v>
      </c>
      <c r="JR67" s="565" t="s">
        <v>758</v>
      </c>
      <c r="JS67" s="565" t="s">
        <v>758</v>
      </c>
      <c r="JT67" s="565" t="s">
        <v>758</v>
      </c>
      <c r="JU67" s="565" t="s">
        <v>758</v>
      </c>
      <c r="JV67" s="565" t="s">
        <v>758</v>
      </c>
      <c r="JW67" s="565" t="s">
        <v>758</v>
      </c>
      <c r="JX67" s="565" t="s">
        <v>758</v>
      </c>
      <c r="JY67" s="565" t="s">
        <v>758</v>
      </c>
      <c r="JZ67" s="565" t="s">
        <v>758</v>
      </c>
      <c r="KA67" s="565" t="s">
        <v>758</v>
      </c>
      <c r="KB67" s="565" t="s">
        <v>758</v>
      </c>
      <c r="KC67" s="565" t="s">
        <v>758</v>
      </c>
      <c r="KD67" s="565" t="s">
        <v>758</v>
      </c>
      <c r="KE67" s="565" t="s">
        <v>758</v>
      </c>
      <c r="KF67" s="565" t="s">
        <v>758</v>
      </c>
      <c r="KG67" s="565" t="s">
        <v>758</v>
      </c>
      <c r="KH67" s="565" t="s">
        <v>758</v>
      </c>
      <c r="KI67" s="565" t="s">
        <v>758</v>
      </c>
      <c r="KJ67" s="565" t="s">
        <v>758</v>
      </c>
      <c r="KK67" s="565" t="s">
        <v>758</v>
      </c>
      <c r="KL67" s="565" t="s">
        <v>758</v>
      </c>
      <c r="KM67" s="565" t="s">
        <v>758</v>
      </c>
      <c r="KN67" s="565" t="s">
        <v>758</v>
      </c>
      <c r="KO67" s="565" t="s">
        <v>758</v>
      </c>
      <c r="KP67" s="565" t="s">
        <v>758</v>
      </c>
      <c r="KQ67" s="565" t="s">
        <v>758</v>
      </c>
      <c r="KR67" s="565" t="s">
        <v>758</v>
      </c>
      <c r="KS67" s="565" t="s">
        <v>758</v>
      </c>
      <c r="KT67" s="565" t="s">
        <v>758</v>
      </c>
      <c r="KU67" s="565" t="s">
        <v>758</v>
      </c>
      <c r="KV67" s="565" t="s">
        <v>758</v>
      </c>
      <c r="KW67" s="565" t="s">
        <v>758</v>
      </c>
      <c r="KX67" s="565" t="s">
        <v>758</v>
      </c>
      <c r="KY67" s="565" t="s">
        <v>758</v>
      </c>
      <c r="KZ67" s="565" t="s">
        <v>758</v>
      </c>
      <c r="LA67" s="565" t="s">
        <v>758</v>
      </c>
      <c r="LB67" s="565" t="s">
        <v>758</v>
      </c>
      <c r="LC67" s="565" t="s">
        <v>758</v>
      </c>
      <c r="LD67" s="565" t="s">
        <v>758</v>
      </c>
      <c r="LE67" s="565" t="s">
        <v>758</v>
      </c>
      <c r="LF67" s="565" t="s">
        <v>758</v>
      </c>
      <c r="LG67" s="565" t="s">
        <v>758</v>
      </c>
      <c r="LH67" s="565" t="s">
        <v>758</v>
      </c>
      <c r="LI67" s="565" t="s">
        <v>758</v>
      </c>
      <c r="LJ67" s="565" t="s">
        <v>758</v>
      </c>
      <c r="LK67" s="565" t="s">
        <v>758</v>
      </c>
      <c r="LL67" s="565" t="s">
        <v>758</v>
      </c>
      <c r="LM67" s="565" t="s">
        <v>758</v>
      </c>
      <c r="LN67" s="565" t="s">
        <v>758</v>
      </c>
      <c r="LO67" s="565" t="s">
        <v>758</v>
      </c>
      <c r="LP67" s="565" t="s">
        <v>758</v>
      </c>
      <c r="LQ67" s="565" t="s">
        <v>758</v>
      </c>
      <c r="LR67" s="565" t="s">
        <v>758</v>
      </c>
      <c r="LS67" s="565" t="s">
        <v>758</v>
      </c>
      <c r="LT67" s="565" t="s">
        <v>758</v>
      </c>
      <c r="LU67" s="565" t="s">
        <v>758</v>
      </c>
      <c r="LV67" s="565" t="s">
        <v>758</v>
      </c>
      <c r="LW67" s="565" t="s">
        <v>758</v>
      </c>
      <c r="LX67" s="565" t="s">
        <v>758</v>
      </c>
      <c r="LY67" s="565" t="s">
        <v>758</v>
      </c>
      <c r="LZ67" s="565" t="s">
        <v>758</v>
      </c>
      <c r="MA67" s="565" t="s">
        <v>758</v>
      </c>
      <c r="MB67" s="565" t="s">
        <v>758</v>
      </c>
      <c r="MC67" s="565" t="s">
        <v>758</v>
      </c>
      <c r="MD67" s="565" t="s">
        <v>758</v>
      </c>
      <c r="ME67" s="565" t="s">
        <v>758</v>
      </c>
      <c r="MF67" s="565" t="s">
        <v>758</v>
      </c>
      <c r="MG67" s="565" t="s">
        <v>758</v>
      </c>
      <c r="MH67" s="565" t="s">
        <v>758</v>
      </c>
      <c r="MI67" s="565" t="s">
        <v>758</v>
      </c>
      <c r="MJ67" s="565" t="s">
        <v>758</v>
      </c>
      <c r="MK67" s="565" t="s">
        <v>758</v>
      </c>
      <c r="ML67" s="565" t="s">
        <v>758</v>
      </c>
      <c r="MM67" s="565" t="s">
        <v>758</v>
      </c>
      <c r="MN67" s="565" t="s">
        <v>758</v>
      </c>
      <c r="MO67" s="565" t="s">
        <v>758</v>
      </c>
      <c r="MP67" s="565" t="s">
        <v>758</v>
      </c>
      <c r="MQ67" s="565" t="s">
        <v>758</v>
      </c>
      <c r="MR67" s="565" t="s">
        <v>758</v>
      </c>
      <c r="MS67" s="565" t="s">
        <v>758</v>
      </c>
      <c r="MT67" s="565" t="s">
        <v>758</v>
      </c>
      <c r="MU67" s="565" t="s">
        <v>758</v>
      </c>
      <c r="MV67" s="565" t="s">
        <v>758</v>
      </c>
      <c r="MW67" s="565" t="s">
        <v>758</v>
      </c>
      <c r="MX67" s="565" t="s">
        <v>758</v>
      </c>
      <c r="MY67" s="565" t="s">
        <v>758</v>
      </c>
      <c r="MZ67" s="565" t="s">
        <v>758</v>
      </c>
      <c r="NA67" s="565" t="s">
        <v>758</v>
      </c>
      <c r="NB67" s="565" t="s">
        <v>758</v>
      </c>
      <c r="NC67" s="565" t="s">
        <v>758</v>
      </c>
      <c r="ND67" s="565" t="s">
        <v>758</v>
      </c>
      <c r="NE67" s="565" t="s">
        <v>758</v>
      </c>
      <c r="NF67" s="565" t="s">
        <v>758</v>
      </c>
      <c r="NG67" s="565" t="s">
        <v>758</v>
      </c>
      <c r="NH67" s="565" t="s">
        <v>758</v>
      </c>
      <c r="NI67" s="565" t="s">
        <v>758</v>
      </c>
      <c r="NJ67" s="565" t="s">
        <v>758</v>
      </c>
      <c r="NK67" s="565" t="s">
        <v>758</v>
      </c>
      <c r="NL67" s="565" t="s">
        <v>758</v>
      </c>
      <c r="NM67" s="565" t="s">
        <v>758</v>
      </c>
      <c r="NN67" s="565" t="s">
        <v>758</v>
      </c>
      <c r="NO67" s="565" t="s">
        <v>758</v>
      </c>
      <c r="NP67" s="565" t="s">
        <v>758</v>
      </c>
      <c r="NQ67" s="565" t="s">
        <v>758</v>
      </c>
      <c r="NR67" s="565" t="s">
        <v>758</v>
      </c>
      <c r="NS67" s="565" t="s">
        <v>758</v>
      </c>
      <c r="NT67" s="565" t="s">
        <v>758</v>
      </c>
      <c r="NU67" s="565" t="s">
        <v>758</v>
      </c>
      <c r="NV67" s="565" t="s">
        <v>758</v>
      </c>
      <c r="NW67" s="565" t="s">
        <v>758</v>
      </c>
      <c r="NX67" s="565" t="s">
        <v>758</v>
      </c>
      <c r="NY67" s="565" t="s">
        <v>758</v>
      </c>
      <c r="NZ67" s="565" t="s">
        <v>758</v>
      </c>
      <c r="OA67" s="565" t="s">
        <v>758</v>
      </c>
      <c r="OB67" s="565" t="s">
        <v>758</v>
      </c>
      <c r="OC67" s="565" t="s">
        <v>758</v>
      </c>
      <c r="OD67" s="565" t="s">
        <v>758</v>
      </c>
      <c r="OE67" s="565" t="s">
        <v>758</v>
      </c>
      <c r="OF67" s="565" t="s">
        <v>758</v>
      </c>
      <c r="OG67" s="565" t="s">
        <v>758</v>
      </c>
      <c r="OH67" s="565" t="s">
        <v>758</v>
      </c>
      <c r="OI67" s="565" t="s">
        <v>758</v>
      </c>
      <c r="OJ67" s="565" t="s">
        <v>758</v>
      </c>
      <c r="OK67" s="565" t="s">
        <v>758</v>
      </c>
      <c r="OL67" s="565" t="s">
        <v>758</v>
      </c>
      <c r="OM67" s="565" t="s">
        <v>758</v>
      </c>
      <c r="ON67" s="565" t="s">
        <v>758</v>
      </c>
      <c r="OO67" s="565" t="s">
        <v>758</v>
      </c>
      <c r="OP67" s="565" t="s">
        <v>758</v>
      </c>
      <c r="OQ67" s="565" t="s">
        <v>758</v>
      </c>
      <c r="OR67" s="565" t="s">
        <v>758</v>
      </c>
      <c r="OS67" s="565" t="s">
        <v>758</v>
      </c>
      <c r="OT67" s="565" t="s">
        <v>758</v>
      </c>
      <c r="OU67" s="565" t="s">
        <v>758</v>
      </c>
      <c r="OV67" s="565" t="s">
        <v>758</v>
      </c>
      <c r="OW67" s="565" t="s">
        <v>758</v>
      </c>
      <c r="OX67" s="565" t="s">
        <v>758</v>
      </c>
      <c r="OY67" s="565" t="s">
        <v>758</v>
      </c>
      <c r="OZ67" s="565" t="s">
        <v>758</v>
      </c>
      <c r="PA67" s="565" t="s">
        <v>758</v>
      </c>
      <c r="PB67" s="565" t="s">
        <v>758</v>
      </c>
      <c r="PC67" s="565" t="s">
        <v>758</v>
      </c>
      <c r="PD67" s="565" t="s">
        <v>758</v>
      </c>
      <c r="PE67" s="565" t="s">
        <v>758</v>
      </c>
      <c r="PF67" s="565" t="s">
        <v>758</v>
      </c>
      <c r="PG67" s="565" t="s">
        <v>758</v>
      </c>
      <c r="PH67" s="565" t="s">
        <v>758</v>
      </c>
      <c r="PI67" s="565" t="s">
        <v>758</v>
      </c>
      <c r="PJ67" s="565" t="s">
        <v>758</v>
      </c>
      <c r="PK67" s="565" t="s">
        <v>758</v>
      </c>
      <c r="PL67" s="565" t="s">
        <v>758</v>
      </c>
      <c r="PM67" s="565" t="s">
        <v>758</v>
      </c>
      <c r="PN67" s="565" t="s">
        <v>758</v>
      </c>
      <c r="PO67" s="565" t="s">
        <v>758</v>
      </c>
      <c r="PP67" s="565" t="s">
        <v>758</v>
      </c>
      <c r="PQ67" s="565" t="s">
        <v>758</v>
      </c>
      <c r="PR67" s="565" t="s">
        <v>758</v>
      </c>
      <c r="PS67" s="565" t="s">
        <v>758</v>
      </c>
      <c r="PT67" s="565" t="s">
        <v>758</v>
      </c>
      <c r="PU67" s="565" t="s">
        <v>758</v>
      </c>
      <c r="PV67" s="565" t="s">
        <v>758</v>
      </c>
      <c r="PW67" s="565" t="s">
        <v>758</v>
      </c>
      <c r="PX67" s="565" t="s">
        <v>758</v>
      </c>
      <c r="PY67" s="565" t="s">
        <v>758</v>
      </c>
      <c r="PZ67" s="565" t="s">
        <v>758</v>
      </c>
      <c r="QA67" s="565" t="s">
        <v>758</v>
      </c>
      <c r="QB67" s="565" t="s">
        <v>758</v>
      </c>
      <c r="QC67" s="565" t="s">
        <v>758</v>
      </c>
      <c r="QD67" s="565" t="s">
        <v>758</v>
      </c>
      <c r="QE67" s="565" t="s">
        <v>758</v>
      </c>
      <c r="QF67" s="565" t="s">
        <v>758</v>
      </c>
      <c r="QG67" s="565" t="s">
        <v>758</v>
      </c>
      <c r="QH67" s="565" t="s">
        <v>758</v>
      </c>
      <c r="QI67" s="565" t="s">
        <v>758</v>
      </c>
      <c r="QJ67" s="565" t="s">
        <v>758</v>
      </c>
      <c r="QK67" s="565" t="s">
        <v>758</v>
      </c>
      <c r="QL67" s="565" t="s">
        <v>758</v>
      </c>
      <c r="QM67" s="565" t="s">
        <v>758</v>
      </c>
      <c r="QN67" s="565" t="s">
        <v>758</v>
      </c>
      <c r="QO67" s="565" t="s">
        <v>758</v>
      </c>
      <c r="QP67" s="565" t="s">
        <v>758</v>
      </c>
      <c r="QQ67" s="565" t="s">
        <v>758</v>
      </c>
      <c r="QR67" s="565" t="s">
        <v>758</v>
      </c>
      <c r="QS67" s="565" t="s">
        <v>758</v>
      </c>
      <c r="QT67" s="565" t="s">
        <v>758</v>
      </c>
      <c r="QU67" s="565" t="s">
        <v>758</v>
      </c>
      <c r="QV67" s="565" t="s">
        <v>758</v>
      </c>
      <c r="QW67" s="565" t="s">
        <v>758</v>
      </c>
      <c r="QX67" s="565" t="s">
        <v>758</v>
      </c>
      <c r="QY67" s="565" t="s">
        <v>758</v>
      </c>
      <c r="QZ67" s="565" t="s">
        <v>758</v>
      </c>
      <c r="RA67" s="565" t="s">
        <v>758</v>
      </c>
      <c r="RB67" s="565" t="s">
        <v>758</v>
      </c>
      <c r="RC67" s="565" t="s">
        <v>758</v>
      </c>
      <c r="RD67" s="565" t="s">
        <v>758</v>
      </c>
      <c r="RE67" s="565" t="s">
        <v>758</v>
      </c>
      <c r="RF67" s="565" t="s">
        <v>758</v>
      </c>
      <c r="RG67" s="565" t="s">
        <v>758</v>
      </c>
      <c r="RH67" s="565" t="s">
        <v>758</v>
      </c>
      <c r="RI67" s="565" t="s">
        <v>758</v>
      </c>
      <c r="RJ67" s="565" t="s">
        <v>758</v>
      </c>
      <c r="RK67" s="565" t="s">
        <v>758</v>
      </c>
      <c r="RL67" s="565" t="s">
        <v>758</v>
      </c>
      <c r="RM67" s="565" t="s">
        <v>758</v>
      </c>
      <c r="RN67" s="565" t="s">
        <v>758</v>
      </c>
      <c r="RO67" s="565" t="s">
        <v>758</v>
      </c>
      <c r="RP67" s="565" t="s">
        <v>758</v>
      </c>
      <c r="RQ67" s="565" t="s">
        <v>758</v>
      </c>
      <c r="RR67" s="565" t="s">
        <v>758</v>
      </c>
      <c r="RS67" s="565" t="s">
        <v>758</v>
      </c>
      <c r="RT67" s="565" t="s">
        <v>758</v>
      </c>
      <c r="RU67" s="565" t="s">
        <v>758</v>
      </c>
      <c r="RV67" s="565" t="s">
        <v>758</v>
      </c>
      <c r="RW67" s="565" t="s">
        <v>758</v>
      </c>
      <c r="RX67" s="565" t="s">
        <v>758</v>
      </c>
      <c r="RY67" s="565" t="s">
        <v>758</v>
      </c>
      <c r="RZ67" s="565" t="s">
        <v>758</v>
      </c>
      <c r="SA67" s="565" t="s">
        <v>758</v>
      </c>
      <c r="SB67" s="565" t="s">
        <v>758</v>
      </c>
      <c r="SC67" s="565" t="s">
        <v>758</v>
      </c>
      <c r="SD67" s="565" t="s">
        <v>758</v>
      </c>
      <c r="SE67" s="565" t="s">
        <v>758</v>
      </c>
      <c r="SF67" s="565" t="s">
        <v>758</v>
      </c>
      <c r="SG67" s="565" t="s">
        <v>758</v>
      </c>
      <c r="SH67" s="565" t="s">
        <v>758</v>
      </c>
      <c r="SI67" s="565" t="s">
        <v>758</v>
      </c>
      <c r="SJ67" s="565" t="s">
        <v>758</v>
      </c>
      <c r="SK67" s="565" t="s">
        <v>758</v>
      </c>
      <c r="SL67" s="565" t="s">
        <v>758</v>
      </c>
      <c r="SM67" s="565" t="s">
        <v>758</v>
      </c>
      <c r="SN67" s="565" t="s">
        <v>758</v>
      </c>
      <c r="SO67" s="565" t="s">
        <v>758</v>
      </c>
      <c r="SP67" s="565" t="s">
        <v>758</v>
      </c>
      <c r="SQ67" s="565" t="s">
        <v>758</v>
      </c>
      <c r="SR67" s="565" t="s">
        <v>758</v>
      </c>
      <c r="SS67" s="565" t="s">
        <v>758</v>
      </c>
      <c r="ST67" s="565" t="s">
        <v>758</v>
      </c>
      <c r="SU67" s="565" t="s">
        <v>758</v>
      </c>
      <c r="SV67" s="565" t="s">
        <v>758</v>
      </c>
      <c r="SW67" s="565" t="s">
        <v>758</v>
      </c>
      <c r="SX67" s="565" t="s">
        <v>758</v>
      </c>
      <c r="SY67" s="565" t="s">
        <v>758</v>
      </c>
      <c r="SZ67" s="565" t="s">
        <v>758</v>
      </c>
      <c r="TA67" s="565" t="s">
        <v>758</v>
      </c>
      <c r="TB67" s="565" t="s">
        <v>758</v>
      </c>
      <c r="TC67" s="565" t="s">
        <v>758</v>
      </c>
      <c r="TD67" s="565" t="s">
        <v>758</v>
      </c>
      <c r="TE67" s="565" t="s">
        <v>758</v>
      </c>
      <c r="TF67" s="565" t="s">
        <v>758</v>
      </c>
      <c r="TG67" s="565" t="s">
        <v>758</v>
      </c>
      <c r="TH67" s="565" t="s">
        <v>758</v>
      </c>
      <c r="TI67" s="565" t="s">
        <v>758</v>
      </c>
      <c r="TJ67" s="565" t="s">
        <v>758</v>
      </c>
      <c r="TK67" s="565" t="s">
        <v>758</v>
      </c>
      <c r="TL67" s="565" t="s">
        <v>758</v>
      </c>
      <c r="TM67" s="565" t="s">
        <v>758</v>
      </c>
      <c r="TN67" s="565" t="s">
        <v>758</v>
      </c>
      <c r="TO67" s="565" t="s">
        <v>758</v>
      </c>
      <c r="TP67" s="565" t="s">
        <v>758</v>
      </c>
      <c r="TQ67" s="565" t="s">
        <v>758</v>
      </c>
      <c r="TR67" s="565" t="s">
        <v>758</v>
      </c>
      <c r="TS67" s="565" t="s">
        <v>758</v>
      </c>
      <c r="TT67" s="565" t="s">
        <v>758</v>
      </c>
      <c r="TU67" s="565" t="s">
        <v>758</v>
      </c>
      <c r="TV67" s="565" t="s">
        <v>758</v>
      </c>
      <c r="TW67" s="565" t="s">
        <v>758</v>
      </c>
      <c r="TX67" s="565" t="s">
        <v>758</v>
      </c>
      <c r="TY67" s="565" t="s">
        <v>758</v>
      </c>
      <c r="TZ67" s="565" t="s">
        <v>758</v>
      </c>
      <c r="UA67" s="565" t="s">
        <v>758</v>
      </c>
      <c r="UB67" s="565" t="s">
        <v>758</v>
      </c>
      <c r="UC67" s="565" t="s">
        <v>758</v>
      </c>
      <c r="UD67" s="565" t="s">
        <v>758</v>
      </c>
      <c r="UE67" s="565" t="s">
        <v>758</v>
      </c>
      <c r="UF67" s="565" t="s">
        <v>758</v>
      </c>
      <c r="UG67" s="565" t="s">
        <v>758</v>
      </c>
      <c r="UH67" s="565" t="s">
        <v>758</v>
      </c>
      <c r="UI67" s="565" t="s">
        <v>758</v>
      </c>
      <c r="UJ67" s="565" t="s">
        <v>758</v>
      </c>
      <c r="UK67" s="565" t="s">
        <v>758</v>
      </c>
      <c r="UL67" s="565" t="s">
        <v>758</v>
      </c>
      <c r="UM67" s="565" t="s">
        <v>758</v>
      </c>
      <c r="UN67" s="565" t="s">
        <v>758</v>
      </c>
      <c r="UO67" s="565" t="s">
        <v>758</v>
      </c>
      <c r="UP67" s="565" t="s">
        <v>758</v>
      </c>
      <c r="UQ67" s="565" t="s">
        <v>758</v>
      </c>
      <c r="UR67" s="565" t="s">
        <v>758</v>
      </c>
      <c r="US67" s="565" t="s">
        <v>758</v>
      </c>
      <c r="UT67" s="565" t="s">
        <v>758</v>
      </c>
      <c r="UU67" s="565" t="s">
        <v>758</v>
      </c>
      <c r="UV67" s="565" t="s">
        <v>758</v>
      </c>
      <c r="UW67" s="565" t="s">
        <v>758</v>
      </c>
      <c r="UX67" s="565" t="s">
        <v>758</v>
      </c>
      <c r="UY67" s="565" t="s">
        <v>758</v>
      </c>
      <c r="UZ67" s="565" t="s">
        <v>758</v>
      </c>
      <c r="VA67" s="565" t="s">
        <v>758</v>
      </c>
      <c r="VB67" s="565" t="s">
        <v>758</v>
      </c>
      <c r="VC67" s="565" t="s">
        <v>758</v>
      </c>
      <c r="VD67" s="565" t="s">
        <v>758</v>
      </c>
      <c r="VE67" s="565" t="s">
        <v>758</v>
      </c>
      <c r="VF67" s="565" t="s">
        <v>758</v>
      </c>
      <c r="VG67" s="565" t="s">
        <v>758</v>
      </c>
      <c r="VH67" s="565" t="s">
        <v>758</v>
      </c>
      <c r="VI67" s="565" t="s">
        <v>758</v>
      </c>
      <c r="VJ67" s="565" t="s">
        <v>758</v>
      </c>
      <c r="VK67" s="565" t="s">
        <v>758</v>
      </c>
      <c r="VL67" s="565" t="s">
        <v>758</v>
      </c>
      <c r="VM67" s="565" t="s">
        <v>758</v>
      </c>
      <c r="VN67" s="565" t="s">
        <v>758</v>
      </c>
      <c r="VO67" s="565" t="s">
        <v>758</v>
      </c>
      <c r="VP67" s="565" t="s">
        <v>758</v>
      </c>
      <c r="VQ67" s="565" t="s">
        <v>758</v>
      </c>
      <c r="VR67" s="565" t="s">
        <v>758</v>
      </c>
      <c r="VS67" s="565" t="s">
        <v>758</v>
      </c>
      <c r="VT67" s="565" t="s">
        <v>758</v>
      </c>
      <c r="VU67" s="565" t="s">
        <v>758</v>
      </c>
      <c r="VV67" s="565" t="s">
        <v>758</v>
      </c>
      <c r="VW67" s="565" t="s">
        <v>758</v>
      </c>
      <c r="VX67" s="565" t="s">
        <v>758</v>
      </c>
      <c r="VY67" s="565" t="s">
        <v>758</v>
      </c>
      <c r="VZ67" s="565" t="s">
        <v>758</v>
      </c>
      <c r="WA67" s="565" t="s">
        <v>758</v>
      </c>
      <c r="WB67" s="565" t="s">
        <v>758</v>
      </c>
      <c r="WC67" s="565" t="s">
        <v>758</v>
      </c>
      <c r="WD67" s="565" t="s">
        <v>758</v>
      </c>
      <c r="WE67" s="565" t="s">
        <v>758</v>
      </c>
      <c r="WF67" s="565" t="s">
        <v>758</v>
      </c>
      <c r="WG67" s="565" t="s">
        <v>758</v>
      </c>
      <c r="WH67" s="565" t="s">
        <v>758</v>
      </c>
      <c r="WI67" s="565" t="s">
        <v>758</v>
      </c>
      <c r="WJ67" s="565" t="s">
        <v>758</v>
      </c>
      <c r="WK67" s="565" t="s">
        <v>758</v>
      </c>
      <c r="WL67" s="565" t="s">
        <v>758</v>
      </c>
      <c r="WM67" s="565" t="s">
        <v>758</v>
      </c>
      <c r="WN67" s="565" t="s">
        <v>758</v>
      </c>
      <c r="WO67" s="565" t="s">
        <v>758</v>
      </c>
      <c r="WP67" s="565" t="s">
        <v>758</v>
      </c>
      <c r="WQ67" s="565" t="s">
        <v>758</v>
      </c>
      <c r="WR67" s="565" t="s">
        <v>758</v>
      </c>
      <c r="WS67" s="565" t="s">
        <v>758</v>
      </c>
      <c r="WT67" s="565" t="s">
        <v>758</v>
      </c>
      <c r="WU67" s="565" t="s">
        <v>758</v>
      </c>
      <c r="WV67" s="565" t="s">
        <v>758</v>
      </c>
      <c r="WW67" s="565" t="s">
        <v>758</v>
      </c>
      <c r="WX67" s="565" t="s">
        <v>758</v>
      </c>
      <c r="WY67" s="565" t="s">
        <v>758</v>
      </c>
      <c r="WZ67" s="565" t="s">
        <v>758</v>
      </c>
      <c r="XA67" s="565" t="s">
        <v>758</v>
      </c>
      <c r="XB67" s="565" t="s">
        <v>758</v>
      </c>
      <c r="XC67" s="565" t="s">
        <v>758</v>
      </c>
      <c r="XD67" s="565" t="s">
        <v>758</v>
      </c>
      <c r="XE67" s="565" t="s">
        <v>758</v>
      </c>
      <c r="XF67" s="565" t="s">
        <v>758</v>
      </c>
      <c r="XG67" s="565" t="s">
        <v>758</v>
      </c>
      <c r="XH67" s="565" t="s">
        <v>758</v>
      </c>
      <c r="XI67" s="565" t="s">
        <v>758</v>
      </c>
      <c r="XJ67" s="565" t="s">
        <v>758</v>
      </c>
      <c r="XK67" s="565" t="s">
        <v>758</v>
      </c>
      <c r="XL67" s="565" t="s">
        <v>758</v>
      </c>
      <c r="XM67" s="565" t="s">
        <v>758</v>
      </c>
      <c r="XN67" s="565" t="s">
        <v>758</v>
      </c>
      <c r="XO67" s="565" t="s">
        <v>758</v>
      </c>
      <c r="XP67" s="565" t="s">
        <v>758</v>
      </c>
      <c r="XQ67" s="565" t="s">
        <v>758</v>
      </c>
      <c r="XR67" s="565" t="s">
        <v>758</v>
      </c>
      <c r="XS67" s="565" t="s">
        <v>758</v>
      </c>
      <c r="XT67" s="565" t="s">
        <v>758</v>
      </c>
      <c r="XU67" s="565" t="s">
        <v>758</v>
      </c>
      <c r="XV67" s="565" t="s">
        <v>758</v>
      </c>
      <c r="XW67" s="565" t="s">
        <v>758</v>
      </c>
      <c r="XX67" s="565" t="s">
        <v>758</v>
      </c>
      <c r="XY67" s="565" t="s">
        <v>758</v>
      </c>
      <c r="XZ67" s="565" t="s">
        <v>758</v>
      </c>
      <c r="YA67" s="565" t="s">
        <v>758</v>
      </c>
      <c r="YB67" s="565" t="s">
        <v>758</v>
      </c>
      <c r="YC67" s="565" t="s">
        <v>758</v>
      </c>
      <c r="YD67" s="565" t="s">
        <v>758</v>
      </c>
      <c r="YE67" s="565" t="s">
        <v>758</v>
      </c>
      <c r="YF67" s="565" t="s">
        <v>758</v>
      </c>
      <c r="YG67" s="565" t="s">
        <v>758</v>
      </c>
      <c r="YH67" s="565" t="s">
        <v>758</v>
      </c>
      <c r="YI67" s="565" t="s">
        <v>758</v>
      </c>
      <c r="YJ67" s="565" t="s">
        <v>758</v>
      </c>
      <c r="YK67" s="565" t="s">
        <v>758</v>
      </c>
      <c r="YL67" s="565" t="s">
        <v>758</v>
      </c>
      <c r="YM67" s="565" t="s">
        <v>758</v>
      </c>
      <c r="YN67" s="565" t="s">
        <v>758</v>
      </c>
      <c r="YO67" s="565" t="s">
        <v>758</v>
      </c>
      <c r="YP67" s="565" t="s">
        <v>758</v>
      </c>
      <c r="YQ67" s="565" t="s">
        <v>758</v>
      </c>
      <c r="YR67" s="565" t="s">
        <v>758</v>
      </c>
      <c r="YS67" s="565" t="s">
        <v>758</v>
      </c>
      <c r="YT67" s="565" t="s">
        <v>758</v>
      </c>
      <c r="YU67" s="565" t="s">
        <v>758</v>
      </c>
      <c r="YV67" s="565" t="s">
        <v>758</v>
      </c>
      <c r="YW67" s="565" t="s">
        <v>758</v>
      </c>
      <c r="YX67" s="565" t="s">
        <v>758</v>
      </c>
      <c r="YY67" s="565" t="s">
        <v>758</v>
      </c>
      <c r="YZ67" s="565" t="s">
        <v>758</v>
      </c>
      <c r="ZA67" s="565" t="s">
        <v>758</v>
      </c>
      <c r="ZB67" s="565" t="s">
        <v>758</v>
      </c>
      <c r="ZC67" s="565" t="s">
        <v>758</v>
      </c>
      <c r="ZD67" s="565" t="s">
        <v>758</v>
      </c>
      <c r="ZE67" s="565" t="s">
        <v>758</v>
      </c>
      <c r="ZF67" s="565" t="s">
        <v>758</v>
      </c>
      <c r="ZG67" s="565" t="s">
        <v>758</v>
      </c>
      <c r="ZH67" s="565" t="s">
        <v>758</v>
      </c>
      <c r="ZI67" s="565" t="s">
        <v>758</v>
      </c>
      <c r="ZJ67" s="565" t="s">
        <v>758</v>
      </c>
      <c r="ZK67" s="565" t="s">
        <v>758</v>
      </c>
      <c r="ZL67" s="565" t="s">
        <v>758</v>
      </c>
      <c r="ZM67" s="565" t="s">
        <v>758</v>
      </c>
      <c r="ZN67" s="565" t="s">
        <v>758</v>
      </c>
      <c r="ZO67" s="565" t="s">
        <v>758</v>
      </c>
      <c r="ZP67" s="565" t="s">
        <v>758</v>
      </c>
      <c r="ZQ67" s="565" t="s">
        <v>758</v>
      </c>
      <c r="ZR67" s="565" t="s">
        <v>758</v>
      </c>
      <c r="ZS67" s="565" t="s">
        <v>758</v>
      </c>
      <c r="ZT67" s="565" t="s">
        <v>758</v>
      </c>
      <c r="ZU67" s="565" t="s">
        <v>758</v>
      </c>
      <c r="ZV67" s="565" t="s">
        <v>758</v>
      </c>
      <c r="ZW67" s="565" t="s">
        <v>758</v>
      </c>
      <c r="ZX67" s="565" t="s">
        <v>758</v>
      </c>
      <c r="ZY67" s="565" t="s">
        <v>758</v>
      </c>
      <c r="ZZ67" s="565" t="s">
        <v>758</v>
      </c>
      <c r="AAA67" s="565" t="s">
        <v>758</v>
      </c>
      <c r="AAB67" s="565" t="s">
        <v>758</v>
      </c>
      <c r="AAC67" s="565" t="s">
        <v>758</v>
      </c>
      <c r="AAD67" s="565" t="s">
        <v>758</v>
      </c>
      <c r="AAE67" s="565" t="s">
        <v>758</v>
      </c>
      <c r="AAF67" s="565" t="s">
        <v>758</v>
      </c>
      <c r="AAG67" s="565" t="s">
        <v>758</v>
      </c>
      <c r="AAH67" s="565" t="s">
        <v>758</v>
      </c>
      <c r="AAI67" s="565" t="s">
        <v>758</v>
      </c>
      <c r="AAJ67" s="565" t="s">
        <v>758</v>
      </c>
      <c r="AAK67" s="565" t="s">
        <v>758</v>
      </c>
      <c r="AAL67" s="565" t="s">
        <v>758</v>
      </c>
      <c r="AAM67" s="565" t="s">
        <v>758</v>
      </c>
      <c r="AAN67" s="565" t="s">
        <v>758</v>
      </c>
      <c r="AAO67" s="565" t="s">
        <v>758</v>
      </c>
      <c r="AAP67" s="565" t="s">
        <v>758</v>
      </c>
      <c r="AAQ67" s="565" t="s">
        <v>758</v>
      </c>
      <c r="AAR67" s="565" t="s">
        <v>758</v>
      </c>
      <c r="AAS67" s="565" t="s">
        <v>758</v>
      </c>
      <c r="AAT67" s="565" t="s">
        <v>758</v>
      </c>
      <c r="AAU67" s="565" t="s">
        <v>758</v>
      </c>
      <c r="AAV67" s="565" t="s">
        <v>758</v>
      </c>
      <c r="AAW67" s="565" t="s">
        <v>758</v>
      </c>
      <c r="AAX67" s="565" t="s">
        <v>758</v>
      </c>
      <c r="AAY67" s="565" t="s">
        <v>758</v>
      </c>
      <c r="AAZ67" s="565" t="s">
        <v>758</v>
      </c>
      <c r="ABA67" s="565" t="s">
        <v>758</v>
      </c>
      <c r="ABB67" s="565" t="s">
        <v>758</v>
      </c>
      <c r="ABC67" s="565" t="s">
        <v>758</v>
      </c>
      <c r="ABD67" s="565" t="s">
        <v>758</v>
      </c>
      <c r="ABE67" s="565" t="s">
        <v>758</v>
      </c>
      <c r="ABF67" s="565" t="s">
        <v>758</v>
      </c>
      <c r="ABG67" s="565" t="s">
        <v>758</v>
      </c>
      <c r="ABH67" s="565" t="s">
        <v>758</v>
      </c>
      <c r="ABI67" s="565" t="s">
        <v>758</v>
      </c>
      <c r="ABJ67" s="565" t="s">
        <v>758</v>
      </c>
      <c r="ABK67" s="565" t="s">
        <v>758</v>
      </c>
      <c r="ABL67" s="565" t="s">
        <v>758</v>
      </c>
      <c r="ABM67" s="565" t="s">
        <v>758</v>
      </c>
      <c r="ABN67" s="565" t="s">
        <v>758</v>
      </c>
      <c r="ABO67" s="565" t="s">
        <v>758</v>
      </c>
      <c r="ABP67" s="565" t="s">
        <v>758</v>
      </c>
      <c r="ABQ67" s="565" t="s">
        <v>758</v>
      </c>
      <c r="ABR67" s="565" t="s">
        <v>758</v>
      </c>
      <c r="ABS67" s="565" t="s">
        <v>758</v>
      </c>
      <c r="ABT67" s="565" t="s">
        <v>758</v>
      </c>
      <c r="ABU67" s="565" t="s">
        <v>758</v>
      </c>
      <c r="ABV67" s="565" t="s">
        <v>758</v>
      </c>
      <c r="ABW67" s="565" t="s">
        <v>758</v>
      </c>
      <c r="ABX67" s="565" t="s">
        <v>758</v>
      </c>
      <c r="ABY67" s="565" t="s">
        <v>758</v>
      </c>
      <c r="ABZ67" s="565" t="s">
        <v>758</v>
      </c>
      <c r="ACA67" s="565" t="s">
        <v>758</v>
      </c>
      <c r="ACB67" s="565" t="s">
        <v>758</v>
      </c>
      <c r="ACC67" s="565" t="s">
        <v>758</v>
      </c>
      <c r="ACD67" s="565" t="s">
        <v>758</v>
      </c>
      <c r="ACE67" s="565" t="s">
        <v>758</v>
      </c>
      <c r="ACF67" s="565" t="s">
        <v>758</v>
      </c>
      <c r="ACG67" s="565" t="s">
        <v>758</v>
      </c>
      <c r="ACH67" s="565" t="s">
        <v>758</v>
      </c>
      <c r="ACI67" s="565" t="s">
        <v>758</v>
      </c>
      <c r="ACJ67" s="565" t="s">
        <v>758</v>
      </c>
      <c r="ACK67" s="565" t="s">
        <v>758</v>
      </c>
      <c r="ACL67" s="565" t="s">
        <v>758</v>
      </c>
      <c r="ACM67" s="565" t="s">
        <v>758</v>
      </c>
      <c r="ACN67" s="565" t="s">
        <v>758</v>
      </c>
      <c r="ACO67" s="565" t="s">
        <v>758</v>
      </c>
      <c r="ACP67" s="565" t="s">
        <v>758</v>
      </c>
      <c r="ACQ67" s="565" t="s">
        <v>758</v>
      </c>
      <c r="ACR67" s="565" t="s">
        <v>758</v>
      </c>
      <c r="ACS67" s="565" t="s">
        <v>758</v>
      </c>
      <c r="ACT67" s="565" t="s">
        <v>758</v>
      </c>
      <c r="ACU67" s="565" t="s">
        <v>758</v>
      </c>
      <c r="ACV67" s="565" t="s">
        <v>758</v>
      </c>
      <c r="ACW67" s="565" t="s">
        <v>758</v>
      </c>
      <c r="ACX67" s="565" t="s">
        <v>758</v>
      </c>
      <c r="ACY67" s="565" t="s">
        <v>758</v>
      </c>
      <c r="ACZ67" s="565" t="s">
        <v>758</v>
      </c>
      <c r="ADA67" s="565" t="s">
        <v>758</v>
      </c>
      <c r="ADB67" s="565" t="s">
        <v>758</v>
      </c>
      <c r="ADC67" s="565" t="s">
        <v>758</v>
      </c>
      <c r="ADD67" s="565" t="s">
        <v>758</v>
      </c>
      <c r="ADE67" s="565" t="s">
        <v>758</v>
      </c>
      <c r="ADF67" s="565" t="s">
        <v>758</v>
      </c>
      <c r="ADG67" s="565" t="s">
        <v>758</v>
      </c>
      <c r="ADH67" s="565" t="s">
        <v>758</v>
      </c>
      <c r="ADI67" s="565" t="s">
        <v>758</v>
      </c>
      <c r="ADJ67" s="565" t="s">
        <v>758</v>
      </c>
      <c r="ADK67" s="565" t="s">
        <v>758</v>
      </c>
      <c r="ADL67" s="565" t="s">
        <v>758</v>
      </c>
      <c r="ADM67" s="565" t="s">
        <v>758</v>
      </c>
      <c r="ADN67" s="565" t="s">
        <v>758</v>
      </c>
      <c r="ADO67" s="565" t="s">
        <v>758</v>
      </c>
      <c r="ADP67" s="565" t="s">
        <v>758</v>
      </c>
      <c r="ADQ67" s="565" t="s">
        <v>758</v>
      </c>
      <c r="ADR67" s="565" t="s">
        <v>758</v>
      </c>
      <c r="ADS67" s="565" t="s">
        <v>758</v>
      </c>
      <c r="ADT67" s="565" t="s">
        <v>758</v>
      </c>
      <c r="ADU67" s="565" t="s">
        <v>758</v>
      </c>
      <c r="ADV67" s="565" t="s">
        <v>758</v>
      </c>
      <c r="ADW67" s="565" t="s">
        <v>758</v>
      </c>
      <c r="ADX67" s="565" t="s">
        <v>758</v>
      </c>
      <c r="ADY67" s="565" t="s">
        <v>758</v>
      </c>
      <c r="ADZ67" s="565" t="s">
        <v>758</v>
      </c>
      <c r="AEA67" s="565" t="s">
        <v>758</v>
      </c>
      <c r="AEB67" s="565" t="s">
        <v>758</v>
      </c>
      <c r="AEC67" s="565" t="s">
        <v>758</v>
      </c>
      <c r="AED67" s="565" t="s">
        <v>758</v>
      </c>
      <c r="AEE67" s="565" t="s">
        <v>758</v>
      </c>
      <c r="AEF67" s="565" t="s">
        <v>758</v>
      </c>
      <c r="AEG67" s="565" t="s">
        <v>758</v>
      </c>
      <c r="AEH67" s="565" t="s">
        <v>758</v>
      </c>
      <c r="AEI67" s="565" t="s">
        <v>758</v>
      </c>
      <c r="AEJ67" s="565" t="s">
        <v>758</v>
      </c>
      <c r="AEK67" s="565" t="s">
        <v>758</v>
      </c>
      <c r="AEL67" s="565" t="s">
        <v>758</v>
      </c>
      <c r="AEM67" s="565" t="s">
        <v>758</v>
      </c>
      <c r="AEN67" s="565" t="s">
        <v>758</v>
      </c>
      <c r="AEO67" s="565" t="s">
        <v>758</v>
      </c>
      <c r="AEP67" s="565" t="s">
        <v>758</v>
      </c>
      <c r="AEQ67" s="565" t="s">
        <v>758</v>
      </c>
      <c r="AER67" s="565" t="s">
        <v>758</v>
      </c>
      <c r="AES67" s="565" t="s">
        <v>758</v>
      </c>
      <c r="AET67" s="565" t="s">
        <v>758</v>
      </c>
      <c r="AEU67" s="565" t="s">
        <v>758</v>
      </c>
      <c r="AEV67" s="565" t="s">
        <v>758</v>
      </c>
      <c r="AEW67" s="565" t="s">
        <v>758</v>
      </c>
      <c r="AEX67" s="565" t="s">
        <v>758</v>
      </c>
      <c r="AEY67" s="565" t="s">
        <v>758</v>
      </c>
      <c r="AEZ67" s="565" t="s">
        <v>758</v>
      </c>
      <c r="AFA67" s="565" t="s">
        <v>758</v>
      </c>
      <c r="AFB67" s="565" t="s">
        <v>758</v>
      </c>
      <c r="AFC67" s="565" t="s">
        <v>758</v>
      </c>
      <c r="AFD67" s="565" t="s">
        <v>758</v>
      </c>
      <c r="AFE67" s="565" t="s">
        <v>758</v>
      </c>
      <c r="AFF67" s="565" t="s">
        <v>758</v>
      </c>
      <c r="AFG67" s="565" t="s">
        <v>758</v>
      </c>
      <c r="AFH67" s="565" t="s">
        <v>758</v>
      </c>
      <c r="AFI67" s="565" t="s">
        <v>758</v>
      </c>
      <c r="AFJ67" s="565" t="s">
        <v>758</v>
      </c>
      <c r="AFK67" s="565" t="s">
        <v>758</v>
      </c>
      <c r="AFL67" s="565" t="s">
        <v>758</v>
      </c>
      <c r="AFM67" s="565" t="s">
        <v>758</v>
      </c>
      <c r="AFN67" s="565" t="s">
        <v>758</v>
      </c>
      <c r="AFO67" s="565" t="s">
        <v>758</v>
      </c>
      <c r="AFP67" s="565" t="s">
        <v>758</v>
      </c>
      <c r="AFQ67" s="565" t="s">
        <v>758</v>
      </c>
      <c r="AFR67" s="565" t="s">
        <v>758</v>
      </c>
      <c r="AFS67" s="565" t="s">
        <v>758</v>
      </c>
      <c r="AFT67" s="565" t="s">
        <v>758</v>
      </c>
      <c r="AFU67" s="565" t="s">
        <v>758</v>
      </c>
      <c r="AFV67" s="565" t="s">
        <v>758</v>
      </c>
      <c r="AFW67" s="565" t="s">
        <v>758</v>
      </c>
      <c r="AFX67" s="565" t="s">
        <v>758</v>
      </c>
      <c r="AFY67" s="565" t="s">
        <v>758</v>
      </c>
      <c r="AFZ67" s="565" t="s">
        <v>758</v>
      </c>
      <c r="AGA67" s="565" t="s">
        <v>758</v>
      </c>
      <c r="AGB67" s="565" t="s">
        <v>758</v>
      </c>
      <c r="AGC67" s="565" t="s">
        <v>758</v>
      </c>
      <c r="AGD67" s="565" t="s">
        <v>758</v>
      </c>
      <c r="AGE67" s="565" t="s">
        <v>758</v>
      </c>
      <c r="AGF67" s="565" t="s">
        <v>758</v>
      </c>
      <c r="AGG67" s="565" t="s">
        <v>758</v>
      </c>
      <c r="AGH67" s="565" t="s">
        <v>758</v>
      </c>
      <c r="AGI67" s="565" t="s">
        <v>758</v>
      </c>
      <c r="AGJ67" s="565" t="s">
        <v>758</v>
      </c>
      <c r="AGK67" s="565" t="s">
        <v>758</v>
      </c>
      <c r="AGL67" s="565" t="s">
        <v>758</v>
      </c>
      <c r="AGM67" s="565" t="s">
        <v>758</v>
      </c>
      <c r="AGN67" s="565" t="s">
        <v>758</v>
      </c>
      <c r="AGO67" s="565" t="s">
        <v>758</v>
      </c>
      <c r="AGP67" s="565" t="s">
        <v>758</v>
      </c>
      <c r="AGQ67" s="565" t="s">
        <v>758</v>
      </c>
      <c r="AGR67" s="565" t="s">
        <v>758</v>
      </c>
      <c r="AGS67" s="565" t="s">
        <v>758</v>
      </c>
      <c r="AGT67" s="565" t="s">
        <v>758</v>
      </c>
      <c r="AGU67" s="565" t="s">
        <v>758</v>
      </c>
      <c r="AGV67" s="565" t="s">
        <v>758</v>
      </c>
      <c r="AGW67" s="565" t="s">
        <v>758</v>
      </c>
      <c r="AGX67" s="565" t="s">
        <v>758</v>
      </c>
      <c r="AGY67" s="565" t="s">
        <v>758</v>
      </c>
      <c r="AGZ67" s="565" t="s">
        <v>758</v>
      </c>
      <c r="AHA67" s="565" t="s">
        <v>758</v>
      </c>
      <c r="AHB67" s="565" t="s">
        <v>758</v>
      </c>
      <c r="AHC67" s="565" t="s">
        <v>758</v>
      </c>
      <c r="AHD67" s="565" t="s">
        <v>758</v>
      </c>
      <c r="AHE67" s="565" t="s">
        <v>758</v>
      </c>
      <c r="AHF67" s="565" t="s">
        <v>758</v>
      </c>
      <c r="AHG67" s="565" t="s">
        <v>758</v>
      </c>
      <c r="AHH67" s="565" t="s">
        <v>758</v>
      </c>
      <c r="AHI67" s="565" t="s">
        <v>758</v>
      </c>
      <c r="AHJ67" s="565" t="s">
        <v>758</v>
      </c>
      <c r="AHK67" s="565" t="s">
        <v>758</v>
      </c>
      <c r="AHL67" s="565" t="s">
        <v>758</v>
      </c>
      <c r="AHM67" s="565" t="s">
        <v>758</v>
      </c>
      <c r="AHN67" s="565" t="s">
        <v>758</v>
      </c>
      <c r="AHO67" s="565" t="s">
        <v>758</v>
      </c>
      <c r="AHP67" s="565" t="s">
        <v>758</v>
      </c>
      <c r="AHQ67" s="565" t="s">
        <v>758</v>
      </c>
      <c r="AHR67" s="565" t="s">
        <v>758</v>
      </c>
      <c r="AHS67" s="565" t="s">
        <v>758</v>
      </c>
      <c r="AHT67" s="565" t="s">
        <v>758</v>
      </c>
      <c r="AHU67" s="565" t="s">
        <v>758</v>
      </c>
      <c r="AHV67" s="565" t="s">
        <v>758</v>
      </c>
      <c r="AHW67" s="565" t="s">
        <v>758</v>
      </c>
      <c r="AHX67" s="565" t="s">
        <v>758</v>
      </c>
      <c r="AHY67" s="565" t="s">
        <v>758</v>
      </c>
      <c r="AHZ67" s="565" t="s">
        <v>758</v>
      </c>
      <c r="AIA67" s="565" t="s">
        <v>758</v>
      </c>
      <c r="AIB67" s="565" t="s">
        <v>758</v>
      </c>
      <c r="AIC67" s="565" t="s">
        <v>758</v>
      </c>
      <c r="AID67" s="565" t="s">
        <v>758</v>
      </c>
      <c r="AIE67" s="565" t="s">
        <v>758</v>
      </c>
      <c r="AIF67" s="565" t="s">
        <v>758</v>
      </c>
      <c r="AIG67" s="565" t="s">
        <v>758</v>
      </c>
      <c r="AIH67" s="565" t="s">
        <v>758</v>
      </c>
      <c r="AII67" s="565" t="s">
        <v>758</v>
      </c>
      <c r="AIJ67" s="565" t="s">
        <v>758</v>
      </c>
      <c r="AIK67" s="565" t="s">
        <v>758</v>
      </c>
      <c r="AIL67" s="565" t="s">
        <v>758</v>
      </c>
      <c r="AIM67" s="565" t="s">
        <v>758</v>
      </c>
      <c r="AIN67" s="565" t="s">
        <v>758</v>
      </c>
      <c r="AIO67" s="565" t="s">
        <v>758</v>
      </c>
      <c r="AIP67" s="565" t="s">
        <v>758</v>
      </c>
      <c r="AIQ67" s="565" t="s">
        <v>758</v>
      </c>
      <c r="AIR67" s="565" t="s">
        <v>758</v>
      </c>
      <c r="AIS67" s="565" t="s">
        <v>758</v>
      </c>
      <c r="AIT67" s="565" t="s">
        <v>758</v>
      </c>
      <c r="AIU67" s="565" t="s">
        <v>758</v>
      </c>
      <c r="AIV67" s="565" t="s">
        <v>758</v>
      </c>
      <c r="AIW67" s="565" t="s">
        <v>758</v>
      </c>
      <c r="AIX67" s="565" t="s">
        <v>758</v>
      </c>
      <c r="AIY67" s="565" t="s">
        <v>758</v>
      </c>
      <c r="AIZ67" s="565" t="s">
        <v>758</v>
      </c>
      <c r="AJA67" s="565" t="s">
        <v>758</v>
      </c>
      <c r="AJB67" s="565" t="s">
        <v>758</v>
      </c>
      <c r="AJC67" s="565" t="s">
        <v>758</v>
      </c>
      <c r="AJD67" s="565" t="s">
        <v>758</v>
      </c>
      <c r="AJE67" s="565" t="s">
        <v>758</v>
      </c>
      <c r="AJF67" s="565" t="s">
        <v>758</v>
      </c>
      <c r="AJG67" s="565" t="s">
        <v>758</v>
      </c>
      <c r="AJH67" s="565" t="s">
        <v>758</v>
      </c>
      <c r="AJI67" s="565" t="s">
        <v>758</v>
      </c>
      <c r="AJJ67" s="565" t="s">
        <v>758</v>
      </c>
      <c r="AJK67" s="565" t="s">
        <v>758</v>
      </c>
      <c r="AJL67" s="565" t="s">
        <v>758</v>
      </c>
      <c r="AJM67" s="565" t="s">
        <v>758</v>
      </c>
      <c r="AJN67" s="565" t="s">
        <v>758</v>
      </c>
      <c r="AJO67" s="565" t="s">
        <v>758</v>
      </c>
      <c r="AJP67" s="565" t="s">
        <v>758</v>
      </c>
      <c r="AJQ67" s="565" t="s">
        <v>758</v>
      </c>
      <c r="AJR67" s="565" t="s">
        <v>758</v>
      </c>
      <c r="AJS67" s="565" t="s">
        <v>758</v>
      </c>
      <c r="AJT67" s="565" t="s">
        <v>758</v>
      </c>
      <c r="AJU67" s="565" t="s">
        <v>758</v>
      </c>
      <c r="AJV67" s="565" t="s">
        <v>758</v>
      </c>
      <c r="AJW67" s="565" t="s">
        <v>758</v>
      </c>
      <c r="AJX67" s="565" t="s">
        <v>758</v>
      </c>
      <c r="AJY67" s="565" t="s">
        <v>758</v>
      </c>
      <c r="AJZ67" s="565" t="s">
        <v>758</v>
      </c>
      <c r="AKA67" s="565" t="s">
        <v>758</v>
      </c>
      <c r="AKB67" s="565" t="s">
        <v>758</v>
      </c>
      <c r="AKC67" s="565" t="s">
        <v>758</v>
      </c>
      <c r="AKD67" s="565" t="s">
        <v>758</v>
      </c>
      <c r="AKE67" s="565" t="s">
        <v>758</v>
      </c>
      <c r="AKF67" s="565" t="s">
        <v>758</v>
      </c>
      <c r="AKG67" s="565" t="s">
        <v>758</v>
      </c>
      <c r="AKH67" s="565" t="s">
        <v>758</v>
      </c>
      <c r="AKI67" s="565" t="s">
        <v>758</v>
      </c>
      <c r="AKJ67" s="565" t="s">
        <v>758</v>
      </c>
      <c r="AKK67" s="565" t="s">
        <v>758</v>
      </c>
      <c r="AKL67" s="565" t="s">
        <v>758</v>
      </c>
      <c r="AKM67" s="565" t="s">
        <v>758</v>
      </c>
      <c r="AKN67" s="565" t="s">
        <v>758</v>
      </c>
      <c r="AKO67" s="565" t="s">
        <v>758</v>
      </c>
      <c r="AKP67" s="565" t="s">
        <v>758</v>
      </c>
      <c r="AKQ67" s="565" t="s">
        <v>758</v>
      </c>
      <c r="AKR67" s="565" t="s">
        <v>758</v>
      </c>
      <c r="AKS67" s="565" t="s">
        <v>758</v>
      </c>
      <c r="AKT67" s="565" t="s">
        <v>758</v>
      </c>
      <c r="AKU67" s="565" t="s">
        <v>758</v>
      </c>
      <c r="AKV67" s="565" t="s">
        <v>758</v>
      </c>
      <c r="AKW67" s="565" t="s">
        <v>758</v>
      </c>
      <c r="AKX67" s="565" t="s">
        <v>758</v>
      </c>
      <c r="AKY67" s="565" t="s">
        <v>758</v>
      </c>
      <c r="AKZ67" s="565" t="s">
        <v>758</v>
      </c>
      <c r="ALA67" s="565" t="s">
        <v>758</v>
      </c>
      <c r="ALB67" s="565" t="s">
        <v>758</v>
      </c>
      <c r="ALC67" s="565" t="s">
        <v>758</v>
      </c>
      <c r="ALD67" s="565" t="s">
        <v>758</v>
      </c>
      <c r="ALE67" s="565" t="s">
        <v>758</v>
      </c>
      <c r="ALF67" s="565" t="s">
        <v>758</v>
      </c>
      <c r="ALG67" s="565" t="s">
        <v>758</v>
      </c>
      <c r="ALH67" s="565" t="s">
        <v>758</v>
      </c>
      <c r="ALI67" s="565" t="s">
        <v>758</v>
      </c>
      <c r="ALJ67" s="565" t="s">
        <v>758</v>
      </c>
      <c r="ALK67" s="565" t="s">
        <v>758</v>
      </c>
      <c r="ALL67" s="565" t="s">
        <v>758</v>
      </c>
      <c r="ALM67" s="565" t="s">
        <v>758</v>
      </c>
      <c r="ALN67" s="565" t="s">
        <v>758</v>
      </c>
      <c r="ALO67" s="565" t="s">
        <v>758</v>
      </c>
      <c r="ALP67" s="565" t="s">
        <v>758</v>
      </c>
      <c r="ALQ67" s="565" t="s">
        <v>758</v>
      </c>
      <c r="ALR67" s="565" t="s">
        <v>758</v>
      </c>
      <c r="ALS67" s="565" t="s">
        <v>758</v>
      </c>
      <c r="ALT67" s="565" t="s">
        <v>758</v>
      </c>
      <c r="ALU67" s="565" t="s">
        <v>758</v>
      </c>
      <c r="ALV67" s="565" t="s">
        <v>758</v>
      </c>
      <c r="ALW67" s="565" t="s">
        <v>758</v>
      </c>
      <c r="ALX67" s="565" t="s">
        <v>758</v>
      </c>
      <c r="ALY67" s="565" t="s">
        <v>758</v>
      </c>
      <c r="ALZ67" s="565" t="s">
        <v>758</v>
      </c>
      <c r="AMA67" s="565" t="s">
        <v>758</v>
      </c>
      <c r="AMB67" s="565" t="s">
        <v>758</v>
      </c>
      <c r="AMC67" s="565" t="s">
        <v>758</v>
      </c>
      <c r="AMD67" s="565" t="s">
        <v>758</v>
      </c>
      <c r="AME67" s="565" t="s">
        <v>758</v>
      </c>
      <c r="AMF67" s="565" t="s">
        <v>758</v>
      </c>
      <c r="AMG67" s="565" t="s">
        <v>758</v>
      </c>
      <c r="AMH67" s="565" t="s">
        <v>758</v>
      </c>
      <c r="AMI67" s="565" t="s">
        <v>758</v>
      </c>
      <c r="AMJ67" s="565" t="s">
        <v>758</v>
      </c>
      <c r="AMK67" s="565" t="s">
        <v>758</v>
      </c>
      <c r="AML67" s="565" t="s">
        <v>758</v>
      </c>
      <c r="AMM67" s="565" t="s">
        <v>758</v>
      </c>
      <c r="AMN67" s="565" t="s">
        <v>758</v>
      </c>
      <c r="AMO67" s="565" t="s">
        <v>758</v>
      </c>
      <c r="AMP67" s="565" t="s">
        <v>758</v>
      </c>
      <c r="AMQ67" s="565" t="s">
        <v>758</v>
      </c>
      <c r="AMR67" s="565" t="s">
        <v>758</v>
      </c>
      <c r="AMS67" s="565" t="s">
        <v>758</v>
      </c>
      <c r="AMT67" s="565" t="s">
        <v>758</v>
      </c>
      <c r="AMU67" s="565" t="s">
        <v>758</v>
      </c>
      <c r="AMV67" s="565" t="s">
        <v>758</v>
      </c>
      <c r="AMW67" s="565" t="s">
        <v>758</v>
      </c>
      <c r="AMX67" s="565" t="s">
        <v>758</v>
      </c>
      <c r="AMY67" s="565" t="s">
        <v>758</v>
      </c>
      <c r="AMZ67" s="565" t="s">
        <v>758</v>
      </c>
      <c r="ANA67" s="565" t="s">
        <v>758</v>
      </c>
      <c r="ANB67" s="565" t="s">
        <v>758</v>
      </c>
      <c r="ANC67" s="565" t="s">
        <v>758</v>
      </c>
      <c r="AND67" s="565" t="s">
        <v>758</v>
      </c>
      <c r="ANE67" s="565" t="s">
        <v>758</v>
      </c>
      <c r="ANF67" s="565" t="s">
        <v>758</v>
      </c>
      <c r="ANG67" s="565" t="s">
        <v>758</v>
      </c>
      <c r="ANH67" s="565" t="s">
        <v>758</v>
      </c>
      <c r="ANI67" s="565" t="s">
        <v>758</v>
      </c>
      <c r="ANJ67" s="565" t="s">
        <v>758</v>
      </c>
      <c r="ANK67" s="565" t="s">
        <v>758</v>
      </c>
      <c r="ANL67" s="565" t="s">
        <v>758</v>
      </c>
      <c r="ANM67" s="565" t="s">
        <v>758</v>
      </c>
      <c r="ANN67" s="565" t="s">
        <v>758</v>
      </c>
      <c r="ANO67" s="565" t="s">
        <v>758</v>
      </c>
      <c r="ANP67" s="565" t="s">
        <v>758</v>
      </c>
      <c r="ANQ67" s="565" t="s">
        <v>758</v>
      </c>
      <c r="ANR67" s="565" t="s">
        <v>758</v>
      </c>
      <c r="ANS67" s="565" t="s">
        <v>758</v>
      </c>
      <c r="ANT67" s="565" t="s">
        <v>758</v>
      </c>
      <c r="ANU67" s="565" t="s">
        <v>758</v>
      </c>
      <c r="ANV67" s="565" t="s">
        <v>758</v>
      </c>
      <c r="ANW67" s="565" t="s">
        <v>758</v>
      </c>
      <c r="ANX67" s="565" t="s">
        <v>758</v>
      </c>
      <c r="ANY67" s="565" t="s">
        <v>758</v>
      </c>
      <c r="ANZ67" s="565" t="s">
        <v>758</v>
      </c>
      <c r="AOA67" s="565" t="s">
        <v>758</v>
      </c>
      <c r="AOB67" s="565" t="s">
        <v>758</v>
      </c>
      <c r="AOC67" s="565" t="s">
        <v>758</v>
      </c>
      <c r="AOD67" s="565" t="s">
        <v>758</v>
      </c>
      <c r="AOE67" s="565" t="s">
        <v>758</v>
      </c>
      <c r="AOF67" s="565" t="s">
        <v>758</v>
      </c>
      <c r="AOG67" s="565" t="s">
        <v>758</v>
      </c>
      <c r="AOH67" s="565" t="s">
        <v>758</v>
      </c>
      <c r="AOI67" s="565" t="s">
        <v>758</v>
      </c>
      <c r="AOJ67" s="565" t="s">
        <v>758</v>
      </c>
      <c r="AOK67" s="565" t="s">
        <v>758</v>
      </c>
      <c r="AOL67" s="565" t="s">
        <v>758</v>
      </c>
      <c r="AOM67" s="565" t="s">
        <v>758</v>
      </c>
      <c r="AON67" s="565" t="s">
        <v>758</v>
      </c>
      <c r="AOO67" s="565" t="s">
        <v>758</v>
      </c>
      <c r="AOP67" s="565" t="s">
        <v>758</v>
      </c>
      <c r="AOQ67" s="565" t="s">
        <v>758</v>
      </c>
      <c r="AOR67" s="565" t="s">
        <v>758</v>
      </c>
      <c r="AOS67" s="565" t="s">
        <v>758</v>
      </c>
      <c r="AOT67" s="565" t="s">
        <v>758</v>
      </c>
      <c r="AOU67" s="565" t="s">
        <v>758</v>
      </c>
      <c r="AOV67" s="565" t="s">
        <v>758</v>
      </c>
      <c r="AOW67" s="565" t="s">
        <v>758</v>
      </c>
      <c r="AOX67" s="565" t="s">
        <v>758</v>
      </c>
      <c r="AOY67" s="565" t="s">
        <v>758</v>
      </c>
      <c r="AOZ67" s="565" t="s">
        <v>758</v>
      </c>
      <c r="APA67" s="565" t="s">
        <v>758</v>
      </c>
      <c r="APB67" s="565" t="s">
        <v>758</v>
      </c>
      <c r="APC67" s="565" t="s">
        <v>758</v>
      </c>
      <c r="APD67" s="565" t="s">
        <v>758</v>
      </c>
      <c r="APE67" s="565" t="s">
        <v>758</v>
      </c>
      <c r="APF67" s="565" t="s">
        <v>758</v>
      </c>
      <c r="APG67" s="565" t="s">
        <v>758</v>
      </c>
      <c r="APH67" s="565" t="s">
        <v>758</v>
      </c>
      <c r="API67" s="565" t="s">
        <v>758</v>
      </c>
      <c r="APJ67" s="565" t="s">
        <v>758</v>
      </c>
      <c r="APK67" s="565" t="s">
        <v>758</v>
      </c>
      <c r="APL67" s="565" t="s">
        <v>758</v>
      </c>
      <c r="APM67" s="565" t="s">
        <v>758</v>
      </c>
      <c r="APN67" s="565" t="s">
        <v>758</v>
      </c>
      <c r="APO67" s="565" t="s">
        <v>758</v>
      </c>
      <c r="APP67" s="565" t="s">
        <v>758</v>
      </c>
      <c r="APQ67" s="565" t="s">
        <v>758</v>
      </c>
      <c r="APR67" s="565" t="s">
        <v>758</v>
      </c>
      <c r="APS67" s="565" t="s">
        <v>758</v>
      </c>
      <c r="APT67" s="565" t="s">
        <v>758</v>
      </c>
      <c r="APU67" s="565" t="s">
        <v>758</v>
      </c>
      <c r="APV67" s="565" t="s">
        <v>758</v>
      </c>
      <c r="APW67" s="565" t="s">
        <v>758</v>
      </c>
      <c r="APX67" s="565" t="s">
        <v>758</v>
      </c>
      <c r="APY67" s="565" t="s">
        <v>758</v>
      </c>
      <c r="APZ67" s="565" t="s">
        <v>758</v>
      </c>
      <c r="AQA67" s="565" t="s">
        <v>758</v>
      </c>
      <c r="AQB67" s="565" t="s">
        <v>758</v>
      </c>
      <c r="AQC67" s="565" t="s">
        <v>758</v>
      </c>
      <c r="AQD67" s="565" t="s">
        <v>758</v>
      </c>
      <c r="AQE67" s="565" t="s">
        <v>758</v>
      </c>
      <c r="AQF67" s="565" t="s">
        <v>758</v>
      </c>
      <c r="AQG67" s="565" t="s">
        <v>758</v>
      </c>
      <c r="AQH67" s="565" t="s">
        <v>758</v>
      </c>
      <c r="AQI67" s="565" t="s">
        <v>758</v>
      </c>
      <c r="AQJ67" s="565" t="s">
        <v>758</v>
      </c>
      <c r="AQK67" s="565" t="s">
        <v>758</v>
      </c>
      <c r="AQL67" s="565" t="s">
        <v>758</v>
      </c>
      <c r="AQM67" s="565" t="s">
        <v>758</v>
      </c>
      <c r="AQN67" s="565" t="s">
        <v>758</v>
      </c>
      <c r="AQO67" s="565" t="s">
        <v>758</v>
      </c>
      <c r="AQP67" s="565" t="s">
        <v>758</v>
      </c>
      <c r="AQQ67" s="565" t="s">
        <v>758</v>
      </c>
      <c r="AQR67" s="565" t="s">
        <v>758</v>
      </c>
      <c r="AQS67" s="565" t="s">
        <v>758</v>
      </c>
      <c r="AQT67" s="565" t="s">
        <v>758</v>
      </c>
      <c r="AQU67" s="565" t="s">
        <v>758</v>
      </c>
      <c r="AQV67" s="565" t="s">
        <v>758</v>
      </c>
      <c r="AQW67" s="565" t="s">
        <v>758</v>
      </c>
      <c r="AQX67" s="565" t="s">
        <v>758</v>
      </c>
      <c r="AQY67" s="565" t="s">
        <v>758</v>
      </c>
      <c r="AQZ67" s="565" t="s">
        <v>758</v>
      </c>
      <c r="ARA67" s="565" t="s">
        <v>758</v>
      </c>
      <c r="ARB67" s="565" t="s">
        <v>758</v>
      </c>
      <c r="ARC67" s="565" t="s">
        <v>758</v>
      </c>
      <c r="ARD67" s="565" t="s">
        <v>758</v>
      </c>
      <c r="ARE67" s="565" t="s">
        <v>758</v>
      </c>
      <c r="ARF67" s="565" t="s">
        <v>758</v>
      </c>
      <c r="ARG67" s="565" t="s">
        <v>758</v>
      </c>
      <c r="ARH67" s="565" t="s">
        <v>758</v>
      </c>
      <c r="ARI67" s="565" t="s">
        <v>758</v>
      </c>
      <c r="ARJ67" s="565" t="s">
        <v>758</v>
      </c>
      <c r="ARK67" s="565" t="s">
        <v>758</v>
      </c>
      <c r="ARL67" s="565" t="s">
        <v>758</v>
      </c>
      <c r="ARM67" s="565" t="s">
        <v>758</v>
      </c>
      <c r="ARN67" s="565" t="s">
        <v>758</v>
      </c>
      <c r="ARO67" s="565" t="s">
        <v>758</v>
      </c>
      <c r="ARP67" s="565" t="s">
        <v>758</v>
      </c>
      <c r="ARQ67" s="565" t="s">
        <v>758</v>
      </c>
      <c r="ARR67" s="565" t="s">
        <v>758</v>
      </c>
      <c r="ARS67" s="565" t="s">
        <v>758</v>
      </c>
      <c r="ART67" s="565" t="s">
        <v>758</v>
      </c>
      <c r="ARU67" s="565" t="s">
        <v>758</v>
      </c>
      <c r="ARV67" s="565" t="s">
        <v>758</v>
      </c>
      <c r="ARW67" s="565" t="s">
        <v>758</v>
      </c>
      <c r="ARX67" s="565" t="s">
        <v>758</v>
      </c>
      <c r="ARY67" s="565" t="s">
        <v>758</v>
      </c>
      <c r="ARZ67" s="565" t="s">
        <v>758</v>
      </c>
      <c r="ASA67" s="565" t="s">
        <v>758</v>
      </c>
      <c r="ASB67" s="565" t="s">
        <v>758</v>
      </c>
      <c r="ASC67" s="565" t="s">
        <v>758</v>
      </c>
      <c r="ASD67" s="565" t="s">
        <v>758</v>
      </c>
      <c r="ASE67" s="565" t="s">
        <v>758</v>
      </c>
      <c r="ASF67" s="565" t="s">
        <v>758</v>
      </c>
      <c r="ASG67" s="565" t="s">
        <v>758</v>
      </c>
      <c r="ASH67" s="565" t="s">
        <v>758</v>
      </c>
      <c r="ASI67" s="565" t="s">
        <v>758</v>
      </c>
      <c r="ASJ67" s="565" t="s">
        <v>758</v>
      </c>
      <c r="ASK67" s="565" t="s">
        <v>758</v>
      </c>
      <c r="ASL67" s="565" t="s">
        <v>758</v>
      </c>
      <c r="ASM67" s="565" t="s">
        <v>758</v>
      </c>
      <c r="ASN67" s="565" t="s">
        <v>758</v>
      </c>
      <c r="ASO67" s="565" t="s">
        <v>758</v>
      </c>
      <c r="ASP67" s="565" t="s">
        <v>758</v>
      </c>
      <c r="ASQ67" s="565" t="s">
        <v>758</v>
      </c>
      <c r="ASR67" s="565" t="s">
        <v>758</v>
      </c>
      <c r="ASS67" s="565" t="s">
        <v>758</v>
      </c>
      <c r="AST67" s="565" t="s">
        <v>758</v>
      </c>
      <c r="ASU67" s="565" t="s">
        <v>758</v>
      </c>
      <c r="ASV67" s="565" t="s">
        <v>758</v>
      </c>
      <c r="ASW67" s="565" t="s">
        <v>758</v>
      </c>
      <c r="ASX67" s="565" t="s">
        <v>758</v>
      </c>
      <c r="ASY67" s="565" t="s">
        <v>758</v>
      </c>
      <c r="ASZ67" s="565" t="s">
        <v>758</v>
      </c>
      <c r="ATA67" s="565" t="s">
        <v>758</v>
      </c>
      <c r="ATB67" s="565" t="s">
        <v>758</v>
      </c>
      <c r="ATC67" s="565" t="s">
        <v>758</v>
      </c>
      <c r="ATD67" s="565" t="s">
        <v>758</v>
      </c>
      <c r="ATE67" s="565" t="s">
        <v>758</v>
      </c>
      <c r="ATF67" s="565" t="s">
        <v>758</v>
      </c>
      <c r="ATG67" s="565" t="s">
        <v>758</v>
      </c>
      <c r="ATH67" s="565" t="s">
        <v>758</v>
      </c>
      <c r="ATI67" s="565" t="s">
        <v>758</v>
      </c>
      <c r="ATJ67" s="565" t="s">
        <v>758</v>
      </c>
      <c r="ATK67" s="565" t="s">
        <v>758</v>
      </c>
      <c r="ATL67" s="565" t="s">
        <v>758</v>
      </c>
      <c r="ATM67" s="565" t="s">
        <v>758</v>
      </c>
      <c r="ATN67" s="565" t="s">
        <v>758</v>
      </c>
      <c r="ATO67" s="565" t="s">
        <v>758</v>
      </c>
      <c r="ATP67" s="565" t="s">
        <v>758</v>
      </c>
      <c r="ATQ67" s="565" t="s">
        <v>758</v>
      </c>
      <c r="ATR67" s="565" t="s">
        <v>758</v>
      </c>
      <c r="ATS67" s="565" t="s">
        <v>758</v>
      </c>
      <c r="ATT67" s="565" t="s">
        <v>758</v>
      </c>
      <c r="ATU67" s="565" t="s">
        <v>758</v>
      </c>
      <c r="ATV67" s="565" t="s">
        <v>758</v>
      </c>
      <c r="ATW67" s="565" t="s">
        <v>758</v>
      </c>
      <c r="ATX67" s="565" t="s">
        <v>758</v>
      </c>
      <c r="ATY67" s="565" t="s">
        <v>758</v>
      </c>
      <c r="ATZ67" s="565" t="s">
        <v>758</v>
      </c>
      <c r="AUA67" s="565" t="s">
        <v>758</v>
      </c>
      <c r="AUB67" s="565" t="s">
        <v>758</v>
      </c>
      <c r="AUC67" s="565" t="s">
        <v>758</v>
      </c>
      <c r="AUD67" s="565" t="s">
        <v>758</v>
      </c>
      <c r="AUE67" s="565" t="s">
        <v>758</v>
      </c>
      <c r="AUF67" s="565" t="s">
        <v>758</v>
      </c>
      <c r="AUG67" s="565" t="s">
        <v>758</v>
      </c>
      <c r="AUH67" s="565" t="s">
        <v>758</v>
      </c>
      <c r="AUI67" s="565" t="s">
        <v>758</v>
      </c>
      <c r="AUJ67" s="565" t="s">
        <v>758</v>
      </c>
      <c r="AUK67" s="565" t="s">
        <v>758</v>
      </c>
      <c r="AUL67" s="565" t="s">
        <v>758</v>
      </c>
      <c r="AUM67" s="565" t="s">
        <v>758</v>
      </c>
      <c r="AUN67" s="565" t="s">
        <v>758</v>
      </c>
      <c r="AUO67" s="565" t="s">
        <v>758</v>
      </c>
      <c r="AUP67" s="565" t="s">
        <v>758</v>
      </c>
      <c r="AUQ67" s="565" t="s">
        <v>758</v>
      </c>
      <c r="AUR67" s="565" t="s">
        <v>758</v>
      </c>
      <c r="AUS67" s="565" t="s">
        <v>758</v>
      </c>
      <c r="AUT67" s="565" t="s">
        <v>758</v>
      </c>
      <c r="AUU67" s="565" t="s">
        <v>758</v>
      </c>
      <c r="AUV67" s="565" t="s">
        <v>758</v>
      </c>
      <c r="AUW67" s="565" t="s">
        <v>758</v>
      </c>
      <c r="AUX67" s="565" t="s">
        <v>758</v>
      </c>
      <c r="AUY67" s="565" t="s">
        <v>758</v>
      </c>
      <c r="AUZ67" s="565" t="s">
        <v>758</v>
      </c>
      <c r="AVA67" s="565" t="s">
        <v>758</v>
      </c>
      <c r="AVB67" s="565" t="s">
        <v>758</v>
      </c>
      <c r="AVC67" s="565" t="s">
        <v>758</v>
      </c>
      <c r="AVD67" s="565" t="s">
        <v>758</v>
      </c>
      <c r="AVE67" s="565" t="s">
        <v>758</v>
      </c>
      <c r="AVF67" s="565" t="s">
        <v>758</v>
      </c>
      <c r="AVG67" s="565" t="s">
        <v>758</v>
      </c>
      <c r="AVH67" s="565" t="s">
        <v>758</v>
      </c>
      <c r="AVI67" s="565" t="s">
        <v>758</v>
      </c>
      <c r="AVJ67" s="565" t="s">
        <v>758</v>
      </c>
      <c r="AVK67" s="565" t="s">
        <v>758</v>
      </c>
      <c r="AVL67" s="565" t="s">
        <v>758</v>
      </c>
      <c r="AVM67" s="565" t="s">
        <v>758</v>
      </c>
      <c r="AVN67" s="565" t="s">
        <v>758</v>
      </c>
      <c r="AVO67" s="565" t="s">
        <v>758</v>
      </c>
      <c r="AVP67" s="565" t="s">
        <v>758</v>
      </c>
      <c r="AVQ67" s="565" t="s">
        <v>758</v>
      </c>
      <c r="AVR67" s="565" t="s">
        <v>758</v>
      </c>
      <c r="AVS67" s="565" t="s">
        <v>758</v>
      </c>
      <c r="AVT67" s="565" t="s">
        <v>758</v>
      </c>
      <c r="AVU67" s="565" t="s">
        <v>758</v>
      </c>
      <c r="AVV67" s="565" t="s">
        <v>758</v>
      </c>
      <c r="AVW67" s="565" t="s">
        <v>758</v>
      </c>
      <c r="AVX67" s="565" t="s">
        <v>758</v>
      </c>
      <c r="AVY67" s="565" t="s">
        <v>758</v>
      </c>
      <c r="AVZ67" s="565" t="s">
        <v>758</v>
      </c>
      <c r="AWA67" s="565" t="s">
        <v>758</v>
      </c>
      <c r="AWB67" s="565" t="s">
        <v>758</v>
      </c>
      <c r="AWC67" s="565" t="s">
        <v>758</v>
      </c>
      <c r="AWD67" s="565" t="s">
        <v>758</v>
      </c>
      <c r="AWE67" s="565" t="s">
        <v>758</v>
      </c>
      <c r="AWF67" s="565" t="s">
        <v>758</v>
      </c>
      <c r="AWG67" s="565" t="s">
        <v>758</v>
      </c>
      <c r="AWH67" s="565" t="s">
        <v>758</v>
      </c>
      <c r="AWI67" s="565" t="s">
        <v>758</v>
      </c>
      <c r="AWJ67" s="565" t="s">
        <v>758</v>
      </c>
      <c r="AWK67" s="565" t="s">
        <v>758</v>
      </c>
      <c r="AWL67" s="565" t="s">
        <v>758</v>
      </c>
      <c r="AWM67" s="565" t="s">
        <v>758</v>
      </c>
      <c r="AWN67" s="565" t="s">
        <v>758</v>
      </c>
      <c r="AWO67" s="565" t="s">
        <v>758</v>
      </c>
      <c r="AWP67" s="565" t="s">
        <v>758</v>
      </c>
      <c r="AWQ67" s="565" t="s">
        <v>758</v>
      </c>
      <c r="AWR67" s="565" t="s">
        <v>758</v>
      </c>
      <c r="AWS67" s="565" t="s">
        <v>758</v>
      </c>
      <c r="AWT67" s="565" t="s">
        <v>758</v>
      </c>
      <c r="AWU67" s="565" t="s">
        <v>758</v>
      </c>
      <c r="AWV67" s="565" t="s">
        <v>758</v>
      </c>
      <c r="AWW67" s="565" t="s">
        <v>758</v>
      </c>
      <c r="AWX67" s="565" t="s">
        <v>758</v>
      </c>
      <c r="AWY67" s="565" t="s">
        <v>758</v>
      </c>
      <c r="AWZ67" s="565" t="s">
        <v>758</v>
      </c>
      <c r="AXA67" s="565" t="s">
        <v>758</v>
      </c>
      <c r="AXB67" s="565" t="s">
        <v>758</v>
      </c>
      <c r="AXC67" s="565" t="s">
        <v>758</v>
      </c>
      <c r="AXD67" s="565" t="s">
        <v>758</v>
      </c>
      <c r="AXE67" s="565" t="s">
        <v>758</v>
      </c>
      <c r="AXF67" s="565" t="s">
        <v>758</v>
      </c>
      <c r="AXG67" s="565" t="s">
        <v>758</v>
      </c>
      <c r="AXH67" s="565" t="s">
        <v>758</v>
      </c>
      <c r="AXI67" s="565" t="s">
        <v>758</v>
      </c>
      <c r="AXJ67" s="565" t="s">
        <v>758</v>
      </c>
      <c r="AXK67" s="565" t="s">
        <v>758</v>
      </c>
      <c r="AXL67" s="565" t="s">
        <v>758</v>
      </c>
      <c r="AXM67" s="565" t="s">
        <v>758</v>
      </c>
      <c r="AXN67" s="565" t="s">
        <v>758</v>
      </c>
      <c r="AXO67" s="565" t="s">
        <v>758</v>
      </c>
      <c r="AXP67" s="565" t="s">
        <v>758</v>
      </c>
      <c r="AXQ67" s="565" t="s">
        <v>758</v>
      </c>
      <c r="AXR67" s="565" t="s">
        <v>758</v>
      </c>
      <c r="AXS67" s="565" t="s">
        <v>758</v>
      </c>
      <c r="AXT67" s="565" t="s">
        <v>758</v>
      </c>
      <c r="AXU67" s="565" t="s">
        <v>758</v>
      </c>
      <c r="AXV67" s="565" t="s">
        <v>758</v>
      </c>
      <c r="AXW67" s="565" t="s">
        <v>758</v>
      </c>
      <c r="AXX67" s="565" t="s">
        <v>758</v>
      </c>
      <c r="AXY67" s="565" t="s">
        <v>758</v>
      </c>
      <c r="AXZ67" s="565" t="s">
        <v>758</v>
      </c>
      <c r="AYA67" s="565" t="s">
        <v>758</v>
      </c>
      <c r="AYB67" s="565" t="s">
        <v>758</v>
      </c>
      <c r="AYC67" s="565" t="s">
        <v>758</v>
      </c>
      <c r="AYD67" s="565" t="s">
        <v>758</v>
      </c>
      <c r="AYE67" s="565" t="s">
        <v>758</v>
      </c>
      <c r="AYF67" s="565" t="s">
        <v>758</v>
      </c>
      <c r="AYG67" s="565" t="s">
        <v>758</v>
      </c>
      <c r="AYH67" s="565" t="s">
        <v>758</v>
      </c>
      <c r="AYI67" s="565" t="s">
        <v>758</v>
      </c>
      <c r="AYJ67" s="565" t="s">
        <v>758</v>
      </c>
      <c r="AYK67" s="565" t="s">
        <v>758</v>
      </c>
      <c r="AYL67" s="565" t="s">
        <v>758</v>
      </c>
      <c r="AYM67" s="565" t="s">
        <v>758</v>
      </c>
      <c r="AYN67" s="565" t="s">
        <v>758</v>
      </c>
      <c r="AYO67" s="565" t="s">
        <v>758</v>
      </c>
      <c r="AYP67" s="565" t="s">
        <v>758</v>
      </c>
      <c r="AYQ67" s="565" t="s">
        <v>758</v>
      </c>
      <c r="AYR67" s="565" t="s">
        <v>758</v>
      </c>
      <c r="AYS67" s="565" t="s">
        <v>758</v>
      </c>
      <c r="AYT67" s="565" t="s">
        <v>758</v>
      </c>
      <c r="AYU67" s="565" t="s">
        <v>758</v>
      </c>
      <c r="AYV67" s="565" t="s">
        <v>758</v>
      </c>
      <c r="AYW67" s="565" t="s">
        <v>758</v>
      </c>
      <c r="AYX67" s="565" t="s">
        <v>758</v>
      </c>
      <c r="AYY67" s="565" t="s">
        <v>758</v>
      </c>
      <c r="AYZ67" s="565" t="s">
        <v>758</v>
      </c>
      <c r="AZA67" s="565" t="s">
        <v>758</v>
      </c>
      <c r="AZB67" s="565" t="s">
        <v>758</v>
      </c>
      <c r="AZC67" s="565" t="s">
        <v>758</v>
      </c>
      <c r="AZD67" s="565" t="s">
        <v>758</v>
      </c>
      <c r="AZE67" s="565" t="s">
        <v>758</v>
      </c>
      <c r="AZF67" s="565" t="s">
        <v>758</v>
      </c>
      <c r="AZG67" s="565" t="s">
        <v>758</v>
      </c>
      <c r="AZH67" s="565" t="s">
        <v>758</v>
      </c>
      <c r="AZI67" s="565" t="s">
        <v>758</v>
      </c>
      <c r="AZJ67" s="565" t="s">
        <v>758</v>
      </c>
      <c r="AZK67" s="565" t="s">
        <v>758</v>
      </c>
      <c r="AZL67" s="565" t="s">
        <v>758</v>
      </c>
      <c r="AZM67" s="565" t="s">
        <v>758</v>
      </c>
      <c r="AZN67" s="565" t="s">
        <v>758</v>
      </c>
      <c r="AZO67" s="565" t="s">
        <v>758</v>
      </c>
      <c r="AZP67" s="565" t="s">
        <v>758</v>
      </c>
      <c r="AZQ67" s="565" t="s">
        <v>758</v>
      </c>
      <c r="AZR67" s="565" t="s">
        <v>758</v>
      </c>
      <c r="AZS67" s="565" t="s">
        <v>758</v>
      </c>
      <c r="AZT67" s="565" t="s">
        <v>758</v>
      </c>
      <c r="AZU67" s="565" t="s">
        <v>758</v>
      </c>
      <c r="AZV67" s="565" t="s">
        <v>758</v>
      </c>
      <c r="AZW67" s="565" t="s">
        <v>758</v>
      </c>
      <c r="AZX67" s="565" t="s">
        <v>758</v>
      </c>
      <c r="AZY67" s="565" t="s">
        <v>758</v>
      </c>
      <c r="AZZ67" s="565" t="s">
        <v>758</v>
      </c>
      <c r="BAA67" s="565" t="s">
        <v>758</v>
      </c>
      <c r="BAB67" s="565" t="s">
        <v>758</v>
      </c>
      <c r="BAC67" s="565" t="s">
        <v>758</v>
      </c>
      <c r="BAD67" s="565" t="s">
        <v>758</v>
      </c>
      <c r="BAE67" s="565" t="s">
        <v>758</v>
      </c>
      <c r="BAF67" s="565" t="s">
        <v>758</v>
      </c>
      <c r="BAG67" s="565" t="s">
        <v>758</v>
      </c>
      <c r="BAH67" s="565" t="s">
        <v>758</v>
      </c>
      <c r="BAI67" s="565" t="s">
        <v>758</v>
      </c>
      <c r="BAJ67" s="565" t="s">
        <v>758</v>
      </c>
      <c r="BAK67" s="565" t="s">
        <v>758</v>
      </c>
      <c r="BAL67" s="565" t="s">
        <v>758</v>
      </c>
      <c r="BAM67" s="565" t="s">
        <v>758</v>
      </c>
      <c r="BAN67" s="565" t="s">
        <v>758</v>
      </c>
      <c r="BAO67" s="565" t="s">
        <v>758</v>
      </c>
      <c r="BAP67" s="565" t="s">
        <v>758</v>
      </c>
      <c r="BAQ67" s="565" t="s">
        <v>758</v>
      </c>
      <c r="BAR67" s="565" t="s">
        <v>758</v>
      </c>
      <c r="BAS67" s="565" t="s">
        <v>758</v>
      </c>
      <c r="BAT67" s="565" t="s">
        <v>758</v>
      </c>
      <c r="BAU67" s="565" t="s">
        <v>758</v>
      </c>
      <c r="BAV67" s="565" t="s">
        <v>758</v>
      </c>
      <c r="BAW67" s="565" t="s">
        <v>758</v>
      </c>
      <c r="BAX67" s="565" t="s">
        <v>758</v>
      </c>
      <c r="BAY67" s="565" t="s">
        <v>758</v>
      </c>
      <c r="BAZ67" s="565" t="s">
        <v>758</v>
      </c>
      <c r="BBA67" s="565" t="s">
        <v>758</v>
      </c>
      <c r="BBB67" s="565" t="s">
        <v>758</v>
      </c>
      <c r="BBC67" s="565" t="s">
        <v>758</v>
      </c>
      <c r="BBD67" s="565" t="s">
        <v>758</v>
      </c>
      <c r="BBE67" s="565" t="s">
        <v>758</v>
      </c>
      <c r="BBF67" s="565" t="s">
        <v>758</v>
      </c>
      <c r="BBG67" s="565" t="s">
        <v>758</v>
      </c>
      <c r="BBH67" s="565" t="s">
        <v>758</v>
      </c>
      <c r="BBI67" s="565" t="s">
        <v>758</v>
      </c>
      <c r="BBJ67" s="565" t="s">
        <v>758</v>
      </c>
      <c r="BBK67" s="565" t="s">
        <v>758</v>
      </c>
      <c r="BBL67" s="565" t="s">
        <v>758</v>
      </c>
      <c r="BBM67" s="565" t="s">
        <v>758</v>
      </c>
      <c r="BBN67" s="565" t="s">
        <v>758</v>
      </c>
      <c r="BBO67" s="565" t="s">
        <v>758</v>
      </c>
      <c r="BBP67" s="565" t="s">
        <v>758</v>
      </c>
      <c r="BBQ67" s="565" t="s">
        <v>758</v>
      </c>
      <c r="BBR67" s="565" t="s">
        <v>758</v>
      </c>
      <c r="BBS67" s="565" t="s">
        <v>758</v>
      </c>
      <c r="BBT67" s="565" t="s">
        <v>758</v>
      </c>
      <c r="BBU67" s="565" t="s">
        <v>758</v>
      </c>
      <c r="BBV67" s="565" t="s">
        <v>758</v>
      </c>
      <c r="BBW67" s="565" t="s">
        <v>758</v>
      </c>
      <c r="BBX67" s="565" t="s">
        <v>758</v>
      </c>
      <c r="BBY67" s="565" t="s">
        <v>758</v>
      </c>
      <c r="BBZ67" s="565" t="s">
        <v>758</v>
      </c>
      <c r="BCA67" s="565" t="s">
        <v>758</v>
      </c>
      <c r="BCB67" s="565" t="s">
        <v>758</v>
      </c>
      <c r="BCC67" s="565" t="s">
        <v>758</v>
      </c>
      <c r="BCD67" s="565" t="s">
        <v>758</v>
      </c>
      <c r="BCE67" s="565" t="s">
        <v>758</v>
      </c>
      <c r="BCF67" s="565" t="s">
        <v>758</v>
      </c>
      <c r="BCG67" s="565" t="s">
        <v>758</v>
      </c>
      <c r="BCH67" s="565" t="s">
        <v>758</v>
      </c>
      <c r="BCI67" s="565" t="s">
        <v>758</v>
      </c>
      <c r="BCJ67" s="565" t="s">
        <v>758</v>
      </c>
      <c r="BCK67" s="565" t="s">
        <v>758</v>
      </c>
      <c r="BCL67" s="565" t="s">
        <v>758</v>
      </c>
      <c r="BCM67" s="565" t="s">
        <v>758</v>
      </c>
      <c r="BCN67" s="565" t="s">
        <v>758</v>
      </c>
      <c r="BCO67" s="565" t="s">
        <v>758</v>
      </c>
      <c r="BCP67" s="565" t="s">
        <v>758</v>
      </c>
      <c r="BCQ67" s="565" t="s">
        <v>758</v>
      </c>
      <c r="BCR67" s="565" t="s">
        <v>758</v>
      </c>
      <c r="BCS67" s="565" t="s">
        <v>758</v>
      </c>
      <c r="BCT67" s="565" t="s">
        <v>758</v>
      </c>
      <c r="BCU67" s="565" t="s">
        <v>758</v>
      </c>
      <c r="BCV67" s="565" t="s">
        <v>758</v>
      </c>
      <c r="BCW67" s="565" t="s">
        <v>758</v>
      </c>
      <c r="BCX67" s="565" t="s">
        <v>758</v>
      </c>
      <c r="BCY67" s="565" t="s">
        <v>758</v>
      </c>
      <c r="BCZ67" s="565" t="s">
        <v>758</v>
      </c>
      <c r="BDA67" s="565" t="s">
        <v>758</v>
      </c>
      <c r="BDB67" s="565" t="s">
        <v>758</v>
      </c>
      <c r="BDC67" s="565" t="s">
        <v>758</v>
      </c>
      <c r="BDD67" s="565" t="s">
        <v>758</v>
      </c>
      <c r="BDE67" s="565" t="s">
        <v>758</v>
      </c>
      <c r="BDF67" s="565" t="s">
        <v>758</v>
      </c>
      <c r="BDG67" s="565" t="s">
        <v>758</v>
      </c>
      <c r="BDH67" s="565" t="s">
        <v>758</v>
      </c>
      <c r="BDI67" s="565" t="s">
        <v>758</v>
      </c>
      <c r="BDJ67" s="565" t="s">
        <v>758</v>
      </c>
      <c r="BDK67" s="565" t="s">
        <v>758</v>
      </c>
      <c r="BDL67" s="565" t="s">
        <v>758</v>
      </c>
      <c r="BDM67" s="565" t="s">
        <v>758</v>
      </c>
      <c r="BDN67" s="565" t="s">
        <v>758</v>
      </c>
      <c r="BDO67" s="565" t="s">
        <v>758</v>
      </c>
      <c r="BDP67" s="565" t="s">
        <v>758</v>
      </c>
      <c r="BDQ67" s="565" t="s">
        <v>758</v>
      </c>
      <c r="BDR67" s="565" t="s">
        <v>758</v>
      </c>
      <c r="BDS67" s="565" t="s">
        <v>758</v>
      </c>
      <c r="BDT67" s="565" t="s">
        <v>758</v>
      </c>
      <c r="BDU67" s="565" t="s">
        <v>758</v>
      </c>
      <c r="BDV67" s="565" t="s">
        <v>758</v>
      </c>
      <c r="BDW67" s="565" t="s">
        <v>758</v>
      </c>
      <c r="BDX67" s="565" t="s">
        <v>758</v>
      </c>
      <c r="BDY67" s="565" t="s">
        <v>758</v>
      </c>
      <c r="BDZ67" s="565" t="s">
        <v>758</v>
      </c>
      <c r="BEA67" s="565" t="s">
        <v>758</v>
      </c>
      <c r="BEB67" s="565" t="s">
        <v>758</v>
      </c>
      <c r="BEC67" s="565" t="s">
        <v>758</v>
      </c>
      <c r="BED67" s="565" t="s">
        <v>758</v>
      </c>
      <c r="BEE67" s="565" t="s">
        <v>758</v>
      </c>
      <c r="BEF67" s="565" t="s">
        <v>758</v>
      </c>
      <c r="BEG67" s="565" t="s">
        <v>758</v>
      </c>
      <c r="BEH67" s="565" t="s">
        <v>758</v>
      </c>
      <c r="BEI67" s="565" t="s">
        <v>758</v>
      </c>
      <c r="BEJ67" s="565" t="s">
        <v>758</v>
      </c>
      <c r="BEK67" s="565" t="s">
        <v>758</v>
      </c>
      <c r="BEL67" s="565" t="s">
        <v>758</v>
      </c>
      <c r="BEM67" s="565" t="s">
        <v>758</v>
      </c>
      <c r="BEN67" s="565" t="s">
        <v>758</v>
      </c>
      <c r="BEO67" s="565" t="s">
        <v>758</v>
      </c>
      <c r="BEP67" s="565" t="s">
        <v>758</v>
      </c>
      <c r="BEQ67" s="565" t="s">
        <v>758</v>
      </c>
      <c r="BER67" s="565" t="s">
        <v>758</v>
      </c>
      <c r="BES67" s="565" t="s">
        <v>758</v>
      </c>
      <c r="BET67" s="565" t="s">
        <v>758</v>
      </c>
      <c r="BEU67" s="565" t="s">
        <v>758</v>
      </c>
      <c r="BEV67" s="565" t="s">
        <v>758</v>
      </c>
      <c r="BEW67" s="565" t="s">
        <v>758</v>
      </c>
      <c r="BEX67" s="565" t="s">
        <v>758</v>
      </c>
      <c r="BEY67" s="565" t="s">
        <v>758</v>
      </c>
      <c r="BEZ67" s="565" t="s">
        <v>758</v>
      </c>
      <c r="BFA67" s="565" t="s">
        <v>758</v>
      </c>
      <c r="BFB67" s="565" t="s">
        <v>758</v>
      </c>
      <c r="BFC67" s="565" t="s">
        <v>758</v>
      </c>
      <c r="BFD67" s="565" t="s">
        <v>758</v>
      </c>
      <c r="BFE67" s="565" t="s">
        <v>758</v>
      </c>
      <c r="BFF67" s="565" t="s">
        <v>758</v>
      </c>
      <c r="BFG67" s="565" t="s">
        <v>758</v>
      </c>
      <c r="BFH67" s="565" t="s">
        <v>758</v>
      </c>
      <c r="BFI67" s="565" t="s">
        <v>758</v>
      </c>
      <c r="BFJ67" s="565" t="s">
        <v>758</v>
      </c>
      <c r="BFK67" s="565" t="s">
        <v>758</v>
      </c>
      <c r="BFL67" s="565" t="s">
        <v>758</v>
      </c>
      <c r="BFM67" s="565" t="s">
        <v>758</v>
      </c>
      <c r="BFN67" s="565" t="s">
        <v>758</v>
      </c>
      <c r="BFO67" s="565" t="s">
        <v>758</v>
      </c>
      <c r="BFP67" s="565" t="s">
        <v>758</v>
      </c>
      <c r="BFQ67" s="565" t="s">
        <v>758</v>
      </c>
      <c r="BFR67" s="565" t="s">
        <v>758</v>
      </c>
      <c r="BFS67" s="565" t="s">
        <v>758</v>
      </c>
      <c r="BFT67" s="565" t="s">
        <v>758</v>
      </c>
      <c r="BFU67" s="565" t="s">
        <v>758</v>
      </c>
      <c r="BFV67" s="565" t="s">
        <v>758</v>
      </c>
      <c r="BFW67" s="565" t="s">
        <v>758</v>
      </c>
      <c r="BFX67" s="565" t="s">
        <v>758</v>
      </c>
      <c r="BFY67" s="565" t="s">
        <v>758</v>
      </c>
      <c r="BFZ67" s="565" t="s">
        <v>758</v>
      </c>
      <c r="BGA67" s="565" t="s">
        <v>758</v>
      </c>
      <c r="BGB67" s="565" t="s">
        <v>758</v>
      </c>
      <c r="BGC67" s="565" t="s">
        <v>758</v>
      </c>
      <c r="BGD67" s="565" t="s">
        <v>758</v>
      </c>
      <c r="BGE67" s="565" t="s">
        <v>758</v>
      </c>
      <c r="BGF67" s="565" t="s">
        <v>758</v>
      </c>
      <c r="BGG67" s="565" t="s">
        <v>758</v>
      </c>
      <c r="BGH67" s="565" t="s">
        <v>758</v>
      </c>
      <c r="BGI67" s="565" t="s">
        <v>758</v>
      </c>
      <c r="BGJ67" s="565" t="s">
        <v>758</v>
      </c>
      <c r="BGK67" s="565" t="s">
        <v>758</v>
      </c>
      <c r="BGL67" s="565" t="s">
        <v>758</v>
      </c>
      <c r="BGM67" s="565" t="s">
        <v>758</v>
      </c>
      <c r="BGN67" s="565" t="s">
        <v>758</v>
      </c>
      <c r="BGO67" s="565" t="s">
        <v>758</v>
      </c>
      <c r="BGP67" s="565" t="s">
        <v>758</v>
      </c>
      <c r="BGQ67" s="565" t="s">
        <v>758</v>
      </c>
      <c r="BGR67" s="565" t="s">
        <v>758</v>
      </c>
      <c r="BGS67" s="565" t="s">
        <v>758</v>
      </c>
      <c r="BGT67" s="565" t="s">
        <v>758</v>
      </c>
      <c r="BGU67" s="565" t="s">
        <v>758</v>
      </c>
      <c r="BGV67" s="565" t="s">
        <v>758</v>
      </c>
      <c r="BGW67" s="565" t="s">
        <v>758</v>
      </c>
      <c r="BGX67" s="565" t="s">
        <v>758</v>
      </c>
      <c r="BGY67" s="565" t="s">
        <v>758</v>
      </c>
      <c r="BGZ67" s="565" t="s">
        <v>758</v>
      </c>
      <c r="BHA67" s="565" t="s">
        <v>758</v>
      </c>
      <c r="BHB67" s="565" t="s">
        <v>758</v>
      </c>
      <c r="BHC67" s="565" t="s">
        <v>758</v>
      </c>
      <c r="BHD67" s="565" t="s">
        <v>758</v>
      </c>
      <c r="BHE67" s="565" t="s">
        <v>758</v>
      </c>
      <c r="BHF67" s="565" t="s">
        <v>758</v>
      </c>
      <c r="BHG67" s="565" t="s">
        <v>758</v>
      </c>
      <c r="BHH67" s="565" t="s">
        <v>758</v>
      </c>
      <c r="BHI67" s="565" t="s">
        <v>758</v>
      </c>
      <c r="BHJ67" s="565" t="s">
        <v>758</v>
      </c>
      <c r="BHK67" s="565" t="s">
        <v>758</v>
      </c>
      <c r="BHL67" s="565" t="s">
        <v>758</v>
      </c>
      <c r="BHM67" s="565" t="s">
        <v>758</v>
      </c>
      <c r="BHN67" s="565" t="s">
        <v>758</v>
      </c>
      <c r="BHO67" s="565" t="s">
        <v>758</v>
      </c>
      <c r="BHP67" s="565" t="s">
        <v>758</v>
      </c>
      <c r="BHQ67" s="565" t="s">
        <v>758</v>
      </c>
      <c r="BHR67" s="565" t="s">
        <v>758</v>
      </c>
      <c r="BHS67" s="565" t="s">
        <v>758</v>
      </c>
      <c r="BHT67" s="565" t="s">
        <v>758</v>
      </c>
      <c r="BHU67" s="565" t="s">
        <v>758</v>
      </c>
      <c r="BHV67" s="565" t="s">
        <v>758</v>
      </c>
      <c r="BHW67" s="565" t="s">
        <v>758</v>
      </c>
      <c r="BHX67" s="565" t="s">
        <v>758</v>
      </c>
      <c r="BHY67" s="565" t="s">
        <v>758</v>
      </c>
      <c r="BHZ67" s="565" t="s">
        <v>758</v>
      </c>
      <c r="BIA67" s="565" t="s">
        <v>758</v>
      </c>
      <c r="BIB67" s="565" t="s">
        <v>758</v>
      </c>
      <c r="BIC67" s="565" t="s">
        <v>758</v>
      </c>
      <c r="BID67" s="565" t="s">
        <v>758</v>
      </c>
      <c r="BIE67" s="565" t="s">
        <v>758</v>
      </c>
      <c r="BIF67" s="565" t="s">
        <v>758</v>
      </c>
      <c r="BIG67" s="565" t="s">
        <v>758</v>
      </c>
      <c r="BIH67" s="565" t="s">
        <v>758</v>
      </c>
      <c r="BII67" s="565" t="s">
        <v>758</v>
      </c>
      <c r="BIJ67" s="565" t="s">
        <v>758</v>
      </c>
      <c r="BIK67" s="565" t="s">
        <v>758</v>
      </c>
      <c r="BIL67" s="565" t="s">
        <v>758</v>
      </c>
      <c r="BIM67" s="565" t="s">
        <v>758</v>
      </c>
      <c r="BIN67" s="565" t="s">
        <v>758</v>
      </c>
      <c r="BIO67" s="565" t="s">
        <v>758</v>
      </c>
      <c r="BIP67" s="565" t="s">
        <v>758</v>
      </c>
      <c r="BIQ67" s="565" t="s">
        <v>758</v>
      </c>
      <c r="BIR67" s="565" t="s">
        <v>758</v>
      </c>
      <c r="BIS67" s="565" t="s">
        <v>758</v>
      </c>
      <c r="BIT67" s="565" t="s">
        <v>758</v>
      </c>
      <c r="BIU67" s="565" t="s">
        <v>758</v>
      </c>
      <c r="BIV67" s="565" t="s">
        <v>758</v>
      </c>
      <c r="BIW67" s="565" t="s">
        <v>758</v>
      </c>
      <c r="BIX67" s="565" t="s">
        <v>758</v>
      </c>
      <c r="BIY67" s="565" t="s">
        <v>758</v>
      </c>
      <c r="BIZ67" s="565" t="s">
        <v>758</v>
      </c>
      <c r="BJA67" s="565" t="s">
        <v>758</v>
      </c>
      <c r="BJB67" s="565" t="s">
        <v>758</v>
      </c>
      <c r="BJC67" s="565" t="s">
        <v>758</v>
      </c>
      <c r="BJD67" s="565" t="s">
        <v>758</v>
      </c>
      <c r="BJE67" s="565" t="s">
        <v>758</v>
      </c>
      <c r="BJF67" s="565" t="s">
        <v>758</v>
      </c>
      <c r="BJG67" s="565" t="s">
        <v>758</v>
      </c>
      <c r="BJH67" s="565" t="s">
        <v>758</v>
      </c>
      <c r="BJI67" s="565" t="s">
        <v>758</v>
      </c>
      <c r="BJJ67" s="565" t="s">
        <v>758</v>
      </c>
      <c r="BJK67" s="565" t="s">
        <v>758</v>
      </c>
      <c r="BJL67" s="565" t="s">
        <v>758</v>
      </c>
      <c r="BJM67" s="565" t="s">
        <v>758</v>
      </c>
      <c r="BJN67" s="565" t="s">
        <v>758</v>
      </c>
      <c r="BJO67" s="565" t="s">
        <v>758</v>
      </c>
      <c r="BJP67" s="565" t="s">
        <v>758</v>
      </c>
      <c r="BJQ67" s="565" t="s">
        <v>758</v>
      </c>
      <c r="BJR67" s="565" t="s">
        <v>758</v>
      </c>
      <c r="BJS67" s="565" t="s">
        <v>758</v>
      </c>
      <c r="BJT67" s="565" t="s">
        <v>758</v>
      </c>
      <c r="BJU67" s="565" t="s">
        <v>758</v>
      </c>
      <c r="BJV67" s="565" t="s">
        <v>758</v>
      </c>
      <c r="BJW67" s="565" t="s">
        <v>758</v>
      </c>
      <c r="BJX67" s="565" t="s">
        <v>758</v>
      </c>
      <c r="BJY67" s="565" t="s">
        <v>758</v>
      </c>
      <c r="BJZ67" s="565" t="s">
        <v>758</v>
      </c>
      <c r="BKA67" s="565" t="s">
        <v>758</v>
      </c>
      <c r="BKB67" s="565" t="s">
        <v>758</v>
      </c>
      <c r="BKC67" s="565" t="s">
        <v>758</v>
      </c>
      <c r="BKD67" s="565" t="s">
        <v>758</v>
      </c>
      <c r="BKE67" s="565" t="s">
        <v>758</v>
      </c>
      <c r="BKF67" s="565" t="s">
        <v>758</v>
      </c>
      <c r="BKG67" s="565" t="s">
        <v>758</v>
      </c>
      <c r="BKH67" s="565" t="s">
        <v>758</v>
      </c>
      <c r="BKI67" s="565" t="s">
        <v>758</v>
      </c>
      <c r="BKJ67" s="565" t="s">
        <v>758</v>
      </c>
      <c r="BKK67" s="565" t="s">
        <v>758</v>
      </c>
      <c r="BKL67" s="565" t="s">
        <v>758</v>
      </c>
      <c r="BKM67" s="565" t="s">
        <v>758</v>
      </c>
      <c r="BKN67" s="565" t="s">
        <v>758</v>
      </c>
      <c r="BKO67" s="565" t="s">
        <v>758</v>
      </c>
      <c r="BKP67" s="565" t="s">
        <v>758</v>
      </c>
      <c r="BKQ67" s="565" t="s">
        <v>758</v>
      </c>
      <c r="BKR67" s="565" t="s">
        <v>758</v>
      </c>
      <c r="BKS67" s="565" t="s">
        <v>758</v>
      </c>
      <c r="BKT67" s="565" t="s">
        <v>758</v>
      </c>
      <c r="BKU67" s="565" t="s">
        <v>758</v>
      </c>
      <c r="BKV67" s="565" t="s">
        <v>758</v>
      </c>
      <c r="BKW67" s="565" t="s">
        <v>758</v>
      </c>
      <c r="BKX67" s="565" t="s">
        <v>758</v>
      </c>
      <c r="BKY67" s="565" t="s">
        <v>758</v>
      </c>
      <c r="BKZ67" s="565" t="s">
        <v>758</v>
      </c>
      <c r="BLA67" s="565" t="s">
        <v>758</v>
      </c>
      <c r="BLB67" s="565" t="s">
        <v>758</v>
      </c>
      <c r="BLC67" s="565" t="s">
        <v>758</v>
      </c>
      <c r="BLD67" s="565" t="s">
        <v>758</v>
      </c>
      <c r="BLE67" s="565" t="s">
        <v>758</v>
      </c>
      <c r="BLF67" s="565" t="s">
        <v>758</v>
      </c>
      <c r="BLG67" s="565" t="s">
        <v>758</v>
      </c>
      <c r="BLH67" s="565" t="s">
        <v>758</v>
      </c>
      <c r="BLI67" s="565" t="s">
        <v>758</v>
      </c>
      <c r="BLJ67" s="565" t="s">
        <v>758</v>
      </c>
      <c r="BLK67" s="565" t="s">
        <v>758</v>
      </c>
      <c r="BLL67" s="565" t="s">
        <v>758</v>
      </c>
      <c r="BLM67" s="565" t="s">
        <v>758</v>
      </c>
      <c r="BLN67" s="565" t="s">
        <v>758</v>
      </c>
      <c r="BLO67" s="565" t="s">
        <v>758</v>
      </c>
      <c r="BLP67" s="565" t="s">
        <v>758</v>
      </c>
      <c r="BLQ67" s="565" t="s">
        <v>758</v>
      </c>
      <c r="BLR67" s="565" t="s">
        <v>758</v>
      </c>
      <c r="BLS67" s="565" t="s">
        <v>758</v>
      </c>
      <c r="BLT67" s="565" t="s">
        <v>758</v>
      </c>
      <c r="BLU67" s="565" t="s">
        <v>758</v>
      </c>
      <c r="BLV67" s="565" t="s">
        <v>758</v>
      </c>
      <c r="BLW67" s="565" t="s">
        <v>758</v>
      </c>
      <c r="BLX67" s="565" t="s">
        <v>758</v>
      </c>
      <c r="BLY67" s="565" t="s">
        <v>758</v>
      </c>
      <c r="BLZ67" s="565" t="s">
        <v>758</v>
      </c>
      <c r="BMA67" s="565" t="s">
        <v>758</v>
      </c>
      <c r="BMB67" s="565" t="s">
        <v>758</v>
      </c>
      <c r="BMC67" s="565" t="s">
        <v>758</v>
      </c>
      <c r="BMD67" s="565" t="s">
        <v>758</v>
      </c>
      <c r="BME67" s="565" t="s">
        <v>758</v>
      </c>
      <c r="BMF67" s="565" t="s">
        <v>758</v>
      </c>
      <c r="BMG67" s="565" t="s">
        <v>758</v>
      </c>
      <c r="BMH67" s="565" t="s">
        <v>758</v>
      </c>
      <c r="BMI67" s="565" t="s">
        <v>758</v>
      </c>
      <c r="BMJ67" s="565" t="s">
        <v>758</v>
      </c>
      <c r="BMK67" s="565" t="s">
        <v>758</v>
      </c>
      <c r="BML67" s="565" t="s">
        <v>758</v>
      </c>
      <c r="BMM67" s="565" t="s">
        <v>758</v>
      </c>
      <c r="BMN67" s="565" t="s">
        <v>758</v>
      </c>
      <c r="BMO67" s="565" t="s">
        <v>758</v>
      </c>
      <c r="BMP67" s="565" t="s">
        <v>758</v>
      </c>
      <c r="BMQ67" s="565" t="s">
        <v>758</v>
      </c>
      <c r="BMR67" s="565" t="s">
        <v>758</v>
      </c>
      <c r="BMS67" s="565" t="s">
        <v>758</v>
      </c>
      <c r="BMT67" s="565" t="s">
        <v>758</v>
      </c>
      <c r="BMU67" s="565" t="s">
        <v>758</v>
      </c>
      <c r="BMV67" s="565" t="s">
        <v>758</v>
      </c>
      <c r="BMW67" s="565" t="s">
        <v>758</v>
      </c>
      <c r="BMX67" s="565" t="s">
        <v>758</v>
      </c>
      <c r="BMY67" s="565" t="s">
        <v>758</v>
      </c>
      <c r="BMZ67" s="565" t="s">
        <v>758</v>
      </c>
      <c r="BNA67" s="565" t="s">
        <v>758</v>
      </c>
      <c r="BNB67" s="565" t="s">
        <v>758</v>
      </c>
      <c r="BNC67" s="565" t="s">
        <v>758</v>
      </c>
      <c r="BND67" s="565" t="s">
        <v>758</v>
      </c>
      <c r="BNE67" s="565" t="s">
        <v>758</v>
      </c>
      <c r="BNF67" s="565" t="s">
        <v>758</v>
      </c>
      <c r="BNG67" s="565" t="s">
        <v>758</v>
      </c>
      <c r="BNH67" s="565" t="s">
        <v>758</v>
      </c>
      <c r="BNI67" s="565" t="s">
        <v>758</v>
      </c>
      <c r="BNJ67" s="565" t="s">
        <v>758</v>
      </c>
      <c r="BNK67" s="565" t="s">
        <v>758</v>
      </c>
      <c r="BNL67" s="565" t="s">
        <v>758</v>
      </c>
      <c r="BNM67" s="565" t="s">
        <v>758</v>
      </c>
      <c r="BNN67" s="565" t="s">
        <v>758</v>
      </c>
      <c r="BNO67" s="565" t="s">
        <v>758</v>
      </c>
      <c r="BNP67" s="565" t="s">
        <v>758</v>
      </c>
      <c r="BNQ67" s="565" t="s">
        <v>758</v>
      </c>
      <c r="BNR67" s="565" t="s">
        <v>758</v>
      </c>
      <c r="BNS67" s="565" t="s">
        <v>758</v>
      </c>
      <c r="BNT67" s="565" t="s">
        <v>758</v>
      </c>
      <c r="BNU67" s="565" t="s">
        <v>758</v>
      </c>
      <c r="BNV67" s="565" t="s">
        <v>758</v>
      </c>
      <c r="BNW67" s="565" t="s">
        <v>758</v>
      </c>
      <c r="BNX67" s="565" t="s">
        <v>758</v>
      </c>
      <c r="BNY67" s="565" t="s">
        <v>758</v>
      </c>
      <c r="BNZ67" s="565" t="s">
        <v>758</v>
      </c>
      <c r="BOA67" s="565" t="s">
        <v>758</v>
      </c>
      <c r="BOB67" s="565" t="s">
        <v>758</v>
      </c>
      <c r="BOC67" s="565" t="s">
        <v>758</v>
      </c>
      <c r="BOD67" s="565" t="s">
        <v>758</v>
      </c>
      <c r="BOE67" s="565" t="s">
        <v>758</v>
      </c>
      <c r="BOF67" s="565" t="s">
        <v>758</v>
      </c>
      <c r="BOG67" s="565" t="s">
        <v>758</v>
      </c>
      <c r="BOH67" s="565" t="s">
        <v>758</v>
      </c>
      <c r="BOI67" s="565" t="s">
        <v>758</v>
      </c>
      <c r="BOJ67" s="565" t="s">
        <v>758</v>
      </c>
      <c r="BOK67" s="565" t="s">
        <v>758</v>
      </c>
      <c r="BOL67" s="565" t="s">
        <v>758</v>
      </c>
      <c r="BOM67" s="565" t="s">
        <v>758</v>
      </c>
      <c r="BON67" s="565" t="s">
        <v>758</v>
      </c>
      <c r="BOO67" s="565" t="s">
        <v>758</v>
      </c>
      <c r="BOP67" s="565" t="s">
        <v>758</v>
      </c>
      <c r="BOQ67" s="565" t="s">
        <v>758</v>
      </c>
      <c r="BOR67" s="565" t="s">
        <v>758</v>
      </c>
      <c r="BOS67" s="565" t="s">
        <v>758</v>
      </c>
      <c r="BOT67" s="565" t="s">
        <v>758</v>
      </c>
      <c r="BOU67" s="565" t="s">
        <v>758</v>
      </c>
      <c r="BOV67" s="565" t="s">
        <v>758</v>
      </c>
      <c r="BOW67" s="565" t="s">
        <v>758</v>
      </c>
      <c r="BOX67" s="565" t="s">
        <v>758</v>
      </c>
      <c r="BOY67" s="565" t="s">
        <v>758</v>
      </c>
      <c r="BOZ67" s="565" t="s">
        <v>758</v>
      </c>
      <c r="BPA67" s="565" t="s">
        <v>758</v>
      </c>
      <c r="BPB67" s="565" t="s">
        <v>758</v>
      </c>
      <c r="BPC67" s="565" t="s">
        <v>758</v>
      </c>
      <c r="BPD67" s="565" t="s">
        <v>758</v>
      </c>
      <c r="BPE67" s="565" t="s">
        <v>758</v>
      </c>
      <c r="BPF67" s="565" t="s">
        <v>758</v>
      </c>
      <c r="BPG67" s="565" t="s">
        <v>758</v>
      </c>
      <c r="BPH67" s="565" t="s">
        <v>758</v>
      </c>
      <c r="BPI67" s="565" t="s">
        <v>758</v>
      </c>
      <c r="BPJ67" s="565" t="s">
        <v>758</v>
      </c>
      <c r="BPK67" s="565" t="s">
        <v>758</v>
      </c>
      <c r="BPL67" s="565" t="s">
        <v>758</v>
      </c>
      <c r="BPM67" s="565" t="s">
        <v>758</v>
      </c>
      <c r="BPN67" s="565" t="s">
        <v>758</v>
      </c>
      <c r="BPO67" s="565" t="s">
        <v>758</v>
      </c>
      <c r="BPP67" s="565" t="s">
        <v>758</v>
      </c>
      <c r="BPQ67" s="565" t="s">
        <v>758</v>
      </c>
      <c r="BPR67" s="565" t="s">
        <v>758</v>
      </c>
      <c r="BPS67" s="565" t="s">
        <v>758</v>
      </c>
      <c r="BPT67" s="565" t="s">
        <v>758</v>
      </c>
      <c r="BPU67" s="565" t="s">
        <v>758</v>
      </c>
      <c r="BPV67" s="565" t="s">
        <v>758</v>
      </c>
      <c r="BPW67" s="565" t="s">
        <v>758</v>
      </c>
      <c r="BPX67" s="565" t="s">
        <v>758</v>
      </c>
      <c r="BPY67" s="565" t="s">
        <v>758</v>
      </c>
      <c r="BPZ67" s="565" t="s">
        <v>758</v>
      </c>
      <c r="BQA67" s="565" t="s">
        <v>758</v>
      </c>
      <c r="BQB67" s="565" t="s">
        <v>758</v>
      </c>
      <c r="BQC67" s="565" t="s">
        <v>758</v>
      </c>
      <c r="BQD67" s="565" t="s">
        <v>758</v>
      </c>
      <c r="BQE67" s="565" t="s">
        <v>758</v>
      </c>
      <c r="BQF67" s="565" t="s">
        <v>758</v>
      </c>
      <c r="BQG67" s="565" t="s">
        <v>758</v>
      </c>
      <c r="BQH67" s="565" t="s">
        <v>758</v>
      </c>
      <c r="BQI67" s="565" t="s">
        <v>758</v>
      </c>
      <c r="BQJ67" s="565" t="s">
        <v>758</v>
      </c>
      <c r="BQK67" s="565" t="s">
        <v>758</v>
      </c>
      <c r="BQL67" s="565" t="s">
        <v>758</v>
      </c>
      <c r="BQM67" s="565" t="s">
        <v>758</v>
      </c>
      <c r="BQN67" s="565" t="s">
        <v>758</v>
      </c>
      <c r="BQO67" s="565" t="s">
        <v>758</v>
      </c>
      <c r="BQP67" s="565" t="s">
        <v>758</v>
      </c>
      <c r="BQQ67" s="565" t="s">
        <v>758</v>
      </c>
      <c r="BQR67" s="565" t="s">
        <v>758</v>
      </c>
      <c r="BQS67" s="565" t="s">
        <v>758</v>
      </c>
      <c r="BQT67" s="565" t="s">
        <v>758</v>
      </c>
      <c r="BQU67" s="565" t="s">
        <v>758</v>
      </c>
      <c r="BQV67" s="565" t="s">
        <v>758</v>
      </c>
      <c r="BQW67" s="565" t="s">
        <v>758</v>
      </c>
      <c r="BQX67" s="565" t="s">
        <v>758</v>
      </c>
      <c r="BQY67" s="565" t="s">
        <v>758</v>
      </c>
      <c r="BQZ67" s="565" t="s">
        <v>758</v>
      </c>
      <c r="BRA67" s="565" t="s">
        <v>758</v>
      </c>
      <c r="BRB67" s="565" t="s">
        <v>758</v>
      </c>
      <c r="BRC67" s="565" t="s">
        <v>758</v>
      </c>
      <c r="BRD67" s="565" t="s">
        <v>758</v>
      </c>
      <c r="BRE67" s="565" t="s">
        <v>758</v>
      </c>
      <c r="BRF67" s="565" t="s">
        <v>758</v>
      </c>
      <c r="BRG67" s="565" t="s">
        <v>758</v>
      </c>
      <c r="BRH67" s="565" t="s">
        <v>758</v>
      </c>
      <c r="BRI67" s="565" t="s">
        <v>758</v>
      </c>
      <c r="BRJ67" s="565" t="s">
        <v>758</v>
      </c>
      <c r="BRK67" s="565" t="s">
        <v>758</v>
      </c>
      <c r="BRL67" s="565" t="s">
        <v>758</v>
      </c>
      <c r="BRM67" s="565" t="s">
        <v>758</v>
      </c>
      <c r="BRN67" s="565" t="s">
        <v>758</v>
      </c>
      <c r="BRO67" s="565" t="s">
        <v>758</v>
      </c>
      <c r="BRP67" s="565" t="s">
        <v>758</v>
      </c>
      <c r="BRQ67" s="565" t="s">
        <v>758</v>
      </c>
      <c r="BRR67" s="565" t="s">
        <v>758</v>
      </c>
      <c r="BRS67" s="565" t="s">
        <v>758</v>
      </c>
      <c r="BRT67" s="565" t="s">
        <v>758</v>
      </c>
      <c r="BRU67" s="565" t="s">
        <v>758</v>
      </c>
      <c r="BRV67" s="565" t="s">
        <v>758</v>
      </c>
      <c r="BRW67" s="565" t="s">
        <v>758</v>
      </c>
      <c r="BRX67" s="565" t="s">
        <v>758</v>
      </c>
      <c r="BRY67" s="565" t="s">
        <v>758</v>
      </c>
      <c r="BRZ67" s="565" t="s">
        <v>758</v>
      </c>
      <c r="BSA67" s="565" t="s">
        <v>758</v>
      </c>
      <c r="BSB67" s="565" t="s">
        <v>758</v>
      </c>
      <c r="BSC67" s="565" t="s">
        <v>758</v>
      </c>
      <c r="BSD67" s="565" t="s">
        <v>758</v>
      </c>
      <c r="BSE67" s="565" t="s">
        <v>758</v>
      </c>
      <c r="BSF67" s="565" t="s">
        <v>758</v>
      </c>
      <c r="BSG67" s="565" t="s">
        <v>758</v>
      </c>
      <c r="BSH67" s="565" t="s">
        <v>758</v>
      </c>
      <c r="BSI67" s="565" t="s">
        <v>758</v>
      </c>
      <c r="BSJ67" s="565" t="s">
        <v>758</v>
      </c>
      <c r="BSK67" s="565" t="s">
        <v>758</v>
      </c>
      <c r="BSL67" s="565" t="s">
        <v>758</v>
      </c>
      <c r="BSM67" s="565" t="s">
        <v>758</v>
      </c>
      <c r="BSN67" s="565" t="s">
        <v>758</v>
      </c>
      <c r="BSO67" s="565" t="s">
        <v>758</v>
      </c>
      <c r="BSP67" s="565" t="s">
        <v>758</v>
      </c>
      <c r="BSQ67" s="565" t="s">
        <v>758</v>
      </c>
      <c r="BSR67" s="565" t="s">
        <v>758</v>
      </c>
      <c r="BSS67" s="565" t="s">
        <v>758</v>
      </c>
      <c r="BST67" s="565" t="s">
        <v>758</v>
      </c>
      <c r="BSU67" s="565" t="s">
        <v>758</v>
      </c>
      <c r="BSV67" s="565" t="s">
        <v>758</v>
      </c>
      <c r="BSW67" s="565" t="s">
        <v>758</v>
      </c>
      <c r="BSX67" s="565" t="s">
        <v>758</v>
      </c>
      <c r="BSY67" s="565" t="s">
        <v>758</v>
      </c>
      <c r="BSZ67" s="565" t="s">
        <v>758</v>
      </c>
      <c r="BTA67" s="565" t="s">
        <v>758</v>
      </c>
      <c r="BTB67" s="565" t="s">
        <v>758</v>
      </c>
      <c r="BTC67" s="565" t="s">
        <v>758</v>
      </c>
      <c r="BTD67" s="565" t="s">
        <v>758</v>
      </c>
      <c r="BTE67" s="565" t="s">
        <v>758</v>
      </c>
      <c r="BTF67" s="565" t="s">
        <v>758</v>
      </c>
      <c r="BTG67" s="565" t="s">
        <v>758</v>
      </c>
      <c r="BTH67" s="565" t="s">
        <v>758</v>
      </c>
      <c r="BTI67" s="565" t="s">
        <v>758</v>
      </c>
      <c r="BTJ67" s="565" t="s">
        <v>758</v>
      </c>
      <c r="BTK67" s="565" t="s">
        <v>758</v>
      </c>
      <c r="BTL67" s="565" t="s">
        <v>758</v>
      </c>
      <c r="BTM67" s="565" t="s">
        <v>758</v>
      </c>
      <c r="BTN67" s="565" t="s">
        <v>758</v>
      </c>
      <c r="BTO67" s="565" t="s">
        <v>758</v>
      </c>
      <c r="BTP67" s="565" t="s">
        <v>758</v>
      </c>
      <c r="BTQ67" s="565" t="s">
        <v>758</v>
      </c>
      <c r="BTR67" s="565" t="s">
        <v>758</v>
      </c>
      <c r="BTS67" s="565" t="s">
        <v>758</v>
      </c>
      <c r="BTT67" s="565" t="s">
        <v>758</v>
      </c>
      <c r="BTU67" s="565" t="s">
        <v>758</v>
      </c>
      <c r="BTV67" s="565" t="s">
        <v>758</v>
      </c>
      <c r="BTW67" s="565" t="s">
        <v>758</v>
      </c>
      <c r="BTX67" s="565" t="s">
        <v>758</v>
      </c>
      <c r="BTY67" s="565" t="s">
        <v>758</v>
      </c>
      <c r="BTZ67" s="565" t="s">
        <v>758</v>
      </c>
      <c r="BUA67" s="565" t="s">
        <v>758</v>
      </c>
      <c r="BUB67" s="565" t="s">
        <v>758</v>
      </c>
      <c r="BUC67" s="565" t="s">
        <v>758</v>
      </c>
      <c r="BUD67" s="565" t="s">
        <v>758</v>
      </c>
      <c r="BUE67" s="565" t="s">
        <v>758</v>
      </c>
      <c r="BUF67" s="565" t="s">
        <v>758</v>
      </c>
      <c r="BUG67" s="565" t="s">
        <v>758</v>
      </c>
      <c r="BUH67" s="565" t="s">
        <v>758</v>
      </c>
      <c r="BUI67" s="565" t="s">
        <v>758</v>
      </c>
      <c r="BUJ67" s="565" t="s">
        <v>758</v>
      </c>
      <c r="BUK67" s="565" t="s">
        <v>758</v>
      </c>
      <c r="BUL67" s="565" t="s">
        <v>758</v>
      </c>
      <c r="BUM67" s="565" t="s">
        <v>758</v>
      </c>
      <c r="BUN67" s="565" t="s">
        <v>758</v>
      </c>
      <c r="BUO67" s="565" t="s">
        <v>758</v>
      </c>
      <c r="BUP67" s="565" t="s">
        <v>758</v>
      </c>
      <c r="BUQ67" s="565" t="s">
        <v>758</v>
      </c>
      <c r="BUR67" s="565" t="s">
        <v>758</v>
      </c>
      <c r="BUS67" s="565" t="s">
        <v>758</v>
      </c>
      <c r="BUT67" s="565" t="s">
        <v>758</v>
      </c>
      <c r="BUU67" s="565" t="s">
        <v>758</v>
      </c>
      <c r="BUV67" s="565" t="s">
        <v>758</v>
      </c>
      <c r="BUW67" s="565" t="s">
        <v>758</v>
      </c>
      <c r="BUX67" s="565" t="s">
        <v>758</v>
      </c>
      <c r="BUY67" s="565" t="s">
        <v>758</v>
      </c>
      <c r="BUZ67" s="565" t="s">
        <v>758</v>
      </c>
      <c r="BVA67" s="565" t="s">
        <v>758</v>
      </c>
      <c r="BVB67" s="565" t="s">
        <v>758</v>
      </c>
      <c r="BVC67" s="565" t="s">
        <v>758</v>
      </c>
      <c r="BVD67" s="565" t="s">
        <v>758</v>
      </c>
      <c r="BVE67" s="565" t="s">
        <v>758</v>
      </c>
      <c r="BVF67" s="565" t="s">
        <v>758</v>
      </c>
      <c r="BVG67" s="565" t="s">
        <v>758</v>
      </c>
      <c r="BVH67" s="565" t="s">
        <v>758</v>
      </c>
      <c r="BVI67" s="565" t="s">
        <v>758</v>
      </c>
      <c r="BVJ67" s="565" t="s">
        <v>758</v>
      </c>
      <c r="BVK67" s="565" t="s">
        <v>758</v>
      </c>
      <c r="BVL67" s="565" t="s">
        <v>758</v>
      </c>
      <c r="BVM67" s="565" t="s">
        <v>758</v>
      </c>
      <c r="BVN67" s="565" t="s">
        <v>758</v>
      </c>
      <c r="BVO67" s="565" t="s">
        <v>758</v>
      </c>
      <c r="BVP67" s="565" t="s">
        <v>758</v>
      </c>
      <c r="BVQ67" s="565" t="s">
        <v>758</v>
      </c>
      <c r="BVR67" s="565" t="s">
        <v>758</v>
      </c>
      <c r="BVS67" s="565" t="s">
        <v>758</v>
      </c>
      <c r="BVT67" s="565" t="s">
        <v>758</v>
      </c>
      <c r="BVU67" s="565" t="s">
        <v>758</v>
      </c>
      <c r="BVV67" s="565" t="s">
        <v>758</v>
      </c>
      <c r="BVW67" s="565" t="s">
        <v>758</v>
      </c>
      <c r="BVX67" s="565" t="s">
        <v>758</v>
      </c>
      <c r="BVY67" s="565" t="s">
        <v>758</v>
      </c>
      <c r="BVZ67" s="565" t="s">
        <v>758</v>
      </c>
      <c r="BWA67" s="565" t="s">
        <v>758</v>
      </c>
      <c r="BWB67" s="565" t="s">
        <v>758</v>
      </c>
      <c r="BWC67" s="565" t="s">
        <v>758</v>
      </c>
      <c r="BWD67" s="565" t="s">
        <v>758</v>
      </c>
      <c r="BWE67" s="565" t="s">
        <v>758</v>
      </c>
      <c r="BWF67" s="565" t="s">
        <v>758</v>
      </c>
      <c r="BWG67" s="565" t="s">
        <v>758</v>
      </c>
      <c r="BWH67" s="565" t="s">
        <v>758</v>
      </c>
      <c r="BWI67" s="565" t="s">
        <v>758</v>
      </c>
      <c r="BWJ67" s="565" t="s">
        <v>758</v>
      </c>
      <c r="BWK67" s="565" t="s">
        <v>758</v>
      </c>
      <c r="BWL67" s="565" t="s">
        <v>758</v>
      </c>
      <c r="BWM67" s="565" t="s">
        <v>758</v>
      </c>
      <c r="BWN67" s="565" t="s">
        <v>758</v>
      </c>
      <c r="BWO67" s="565" t="s">
        <v>758</v>
      </c>
      <c r="BWP67" s="565" t="s">
        <v>758</v>
      </c>
      <c r="BWQ67" s="565" t="s">
        <v>758</v>
      </c>
      <c r="BWR67" s="565" t="s">
        <v>758</v>
      </c>
      <c r="BWS67" s="565" t="s">
        <v>758</v>
      </c>
      <c r="BWT67" s="565" t="s">
        <v>758</v>
      </c>
      <c r="BWU67" s="565" t="s">
        <v>758</v>
      </c>
      <c r="BWV67" s="565" t="s">
        <v>758</v>
      </c>
      <c r="BWW67" s="565" t="s">
        <v>758</v>
      </c>
      <c r="BWX67" s="565" t="s">
        <v>758</v>
      </c>
      <c r="BWY67" s="565" t="s">
        <v>758</v>
      </c>
      <c r="BWZ67" s="565" t="s">
        <v>758</v>
      </c>
      <c r="BXA67" s="565" t="s">
        <v>758</v>
      </c>
      <c r="BXB67" s="565" t="s">
        <v>758</v>
      </c>
      <c r="BXC67" s="565" t="s">
        <v>758</v>
      </c>
      <c r="BXD67" s="565" t="s">
        <v>758</v>
      </c>
      <c r="BXE67" s="565" t="s">
        <v>758</v>
      </c>
      <c r="BXF67" s="565" t="s">
        <v>758</v>
      </c>
      <c r="BXG67" s="565" t="s">
        <v>758</v>
      </c>
      <c r="BXH67" s="565" t="s">
        <v>758</v>
      </c>
      <c r="BXI67" s="565" t="s">
        <v>758</v>
      </c>
      <c r="BXJ67" s="565" t="s">
        <v>758</v>
      </c>
      <c r="BXK67" s="565" t="s">
        <v>758</v>
      </c>
      <c r="BXL67" s="565" t="s">
        <v>758</v>
      </c>
      <c r="BXM67" s="565" t="s">
        <v>758</v>
      </c>
      <c r="BXN67" s="565" t="s">
        <v>758</v>
      </c>
      <c r="BXO67" s="565" t="s">
        <v>758</v>
      </c>
      <c r="BXP67" s="565" t="s">
        <v>758</v>
      </c>
      <c r="BXQ67" s="565" t="s">
        <v>758</v>
      </c>
      <c r="BXR67" s="565" t="s">
        <v>758</v>
      </c>
      <c r="BXS67" s="565" t="s">
        <v>758</v>
      </c>
      <c r="BXT67" s="565" t="s">
        <v>758</v>
      </c>
      <c r="BXU67" s="565" t="s">
        <v>758</v>
      </c>
      <c r="BXV67" s="565" t="s">
        <v>758</v>
      </c>
      <c r="BXW67" s="565" t="s">
        <v>758</v>
      </c>
      <c r="BXX67" s="565" t="s">
        <v>758</v>
      </c>
      <c r="BXY67" s="565" t="s">
        <v>758</v>
      </c>
      <c r="BXZ67" s="565" t="s">
        <v>758</v>
      </c>
      <c r="BYA67" s="565" t="s">
        <v>758</v>
      </c>
      <c r="BYB67" s="565" t="s">
        <v>758</v>
      </c>
      <c r="BYC67" s="565" t="s">
        <v>758</v>
      </c>
      <c r="BYD67" s="565" t="s">
        <v>758</v>
      </c>
      <c r="BYE67" s="565" t="s">
        <v>758</v>
      </c>
      <c r="BYF67" s="565" t="s">
        <v>758</v>
      </c>
      <c r="BYG67" s="565" t="s">
        <v>758</v>
      </c>
      <c r="BYH67" s="565" t="s">
        <v>758</v>
      </c>
      <c r="BYI67" s="565" t="s">
        <v>758</v>
      </c>
      <c r="BYJ67" s="565" t="s">
        <v>758</v>
      </c>
      <c r="BYK67" s="565" t="s">
        <v>758</v>
      </c>
      <c r="BYL67" s="565" t="s">
        <v>758</v>
      </c>
      <c r="BYM67" s="565" t="s">
        <v>758</v>
      </c>
      <c r="BYN67" s="565" t="s">
        <v>758</v>
      </c>
      <c r="BYO67" s="565" t="s">
        <v>758</v>
      </c>
      <c r="BYP67" s="565" t="s">
        <v>758</v>
      </c>
      <c r="BYQ67" s="565" t="s">
        <v>758</v>
      </c>
      <c r="BYR67" s="565" t="s">
        <v>758</v>
      </c>
      <c r="BYS67" s="565" t="s">
        <v>758</v>
      </c>
      <c r="BYT67" s="565" t="s">
        <v>758</v>
      </c>
      <c r="BYU67" s="565" t="s">
        <v>758</v>
      </c>
      <c r="BYV67" s="565" t="s">
        <v>758</v>
      </c>
      <c r="BYW67" s="565" t="s">
        <v>758</v>
      </c>
      <c r="BYX67" s="565" t="s">
        <v>758</v>
      </c>
      <c r="BYY67" s="565" t="s">
        <v>758</v>
      </c>
      <c r="BYZ67" s="565" t="s">
        <v>758</v>
      </c>
      <c r="BZA67" s="565" t="s">
        <v>758</v>
      </c>
      <c r="BZB67" s="565" t="s">
        <v>758</v>
      </c>
      <c r="BZC67" s="565" t="s">
        <v>758</v>
      </c>
      <c r="BZD67" s="565" t="s">
        <v>758</v>
      </c>
      <c r="BZE67" s="565" t="s">
        <v>758</v>
      </c>
      <c r="BZF67" s="565" t="s">
        <v>758</v>
      </c>
      <c r="BZG67" s="565" t="s">
        <v>758</v>
      </c>
      <c r="BZH67" s="565" t="s">
        <v>758</v>
      </c>
      <c r="BZI67" s="565" t="s">
        <v>758</v>
      </c>
      <c r="BZJ67" s="565" t="s">
        <v>758</v>
      </c>
      <c r="BZK67" s="565" t="s">
        <v>758</v>
      </c>
      <c r="BZL67" s="565" t="s">
        <v>758</v>
      </c>
      <c r="BZM67" s="565" t="s">
        <v>758</v>
      </c>
      <c r="BZN67" s="565" t="s">
        <v>758</v>
      </c>
      <c r="BZO67" s="565" t="s">
        <v>758</v>
      </c>
      <c r="BZP67" s="565" t="s">
        <v>758</v>
      </c>
      <c r="BZQ67" s="565" t="s">
        <v>758</v>
      </c>
      <c r="BZR67" s="565" t="s">
        <v>758</v>
      </c>
      <c r="BZS67" s="565" t="s">
        <v>758</v>
      </c>
      <c r="BZT67" s="565" t="s">
        <v>758</v>
      </c>
      <c r="BZU67" s="565" t="s">
        <v>758</v>
      </c>
      <c r="BZV67" s="565" t="s">
        <v>758</v>
      </c>
      <c r="BZW67" s="565" t="s">
        <v>758</v>
      </c>
      <c r="BZX67" s="565" t="s">
        <v>758</v>
      </c>
      <c r="BZY67" s="565" t="s">
        <v>758</v>
      </c>
      <c r="BZZ67" s="565" t="s">
        <v>758</v>
      </c>
      <c r="CAA67" s="565" t="s">
        <v>758</v>
      </c>
      <c r="CAB67" s="565" t="s">
        <v>758</v>
      </c>
      <c r="CAC67" s="565" t="s">
        <v>758</v>
      </c>
      <c r="CAD67" s="565" t="s">
        <v>758</v>
      </c>
      <c r="CAE67" s="565" t="s">
        <v>758</v>
      </c>
      <c r="CAF67" s="565" t="s">
        <v>758</v>
      </c>
      <c r="CAG67" s="565" t="s">
        <v>758</v>
      </c>
      <c r="CAH67" s="565" t="s">
        <v>758</v>
      </c>
      <c r="CAI67" s="565" t="s">
        <v>758</v>
      </c>
      <c r="CAJ67" s="565" t="s">
        <v>758</v>
      </c>
      <c r="CAK67" s="565" t="s">
        <v>758</v>
      </c>
      <c r="CAL67" s="565" t="s">
        <v>758</v>
      </c>
      <c r="CAM67" s="565" t="s">
        <v>758</v>
      </c>
      <c r="CAN67" s="565" t="s">
        <v>758</v>
      </c>
      <c r="CAO67" s="565" t="s">
        <v>758</v>
      </c>
      <c r="CAP67" s="565" t="s">
        <v>758</v>
      </c>
      <c r="CAQ67" s="565" t="s">
        <v>758</v>
      </c>
      <c r="CAR67" s="565" t="s">
        <v>758</v>
      </c>
      <c r="CAS67" s="565" t="s">
        <v>758</v>
      </c>
      <c r="CAT67" s="565" t="s">
        <v>758</v>
      </c>
      <c r="CAU67" s="565" t="s">
        <v>758</v>
      </c>
      <c r="CAV67" s="565" t="s">
        <v>758</v>
      </c>
      <c r="CAW67" s="565" t="s">
        <v>758</v>
      </c>
      <c r="CAX67" s="565" t="s">
        <v>758</v>
      </c>
      <c r="CAY67" s="565" t="s">
        <v>758</v>
      </c>
      <c r="CAZ67" s="565" t="s">
        <v>758</v>
      </c>
      <c r="CBA67" s="565" t="s">
        <v>758</v>
      </c>
      <c r="CBB67" s="565" t="s">
        <v>758</v>
      </c>
      <c r="CBC67" s="565" t="s">
        <v>758</v>
      </c>
      <c r="CBD67" s="565" t="s">
        <v>758</v>
      </c>
      <c r="CBE67" s="565" t="s">
        <v>758</v>
      </c>
      <c r="CBF67" s="565" t="s">
        <v>758</v>
      </c>
      <c r="CBG67" s="565" t="s">
        <v>758</v>
      </c>
      <c r="CBH67" s="565" t="s">
        <v>758</v>
      </c>
      <c r="CBI67" s="565" t="s">
        <v>758</v>
      </c>
      <c r="CBJ67" s="565" t="s">
        <v>758</v>
      </c>
      <c r="CBK67" s="565" t="s">
        <v>758</v>
      </c>
      <c r="CBL67" s="565" t="s">
        <v>758</v>
      </c>
      <c r="CBM67" s="565" t="s">
        <v>758</v>
      </c>
      <c r="CBN67" s="565" t="s">
        <v>758</v>
      </c>
      <c r="CBO67" s="565" t="s">
        <v>758</v>
      </c>
      <c r="CBP67" s="565" t="s">
        <v>758</v>
      </c>
      <c r="CBQ67" s="565" t="s">
        <v>758</v>
      </c>
      <c r="CBR67" s="565" t="s">
        <v>758</v>
      </c>
      <c r="CBS67" s="565" t="s">
        <v>758</v>
      </c>
      <c r="CBT67" s="565" t="s">
        <v>758</v>
      </c>
      <c r="CBU67" s="565" t="s">
        <v>758</v>
      </c>
      <c r="CBV67" s="565" t="s">
        <v>758</v>
      </c>
      <c r="CBW67" s="565" t="s">
        <v>758</v>
      </c>
      <c r="CBX67" s="565" t="s">
        <v>758</v>
      </c>
      <c r="CBY67" s="565" t="s">
        <v>758</v>
      </c>
      <c r="CBZ67" s="565" t="s">
        <v>758</v>
      </c>
      <c r="CCA67" s="565" t="s">
        <v>758</v>
      </c>
      <c r="CCB67" s="565" t="s">
        <v>758</v>
      </c>
      <c r="CCC67" s="565" t="s">
        <v>758</v>
      </c>
      <c r="CCD67" s="565" t="s">
        <v>758</v>
      </c>
      <c r="CCE67" s="565" t="s">
        <v>758</v>
      </c>
      <c r="CCF67" s="565" t="s">
        <v>758</v>
      </c>
      <c r="CCG67" s="565" t="s">
        <v>758</v>
      </c>
      <c r="CCH67" s="565" t="s">
        <v>758</v>
      </c>
      <c r="CCI67" s="565" t="s">
        <v>758</v>
      </c>
      <c r="CCJ67" s="565" t="s">
        <v>758</v>
      </c>
      <c r="CCK67" s="565" t="s">
        <v>758</v>
      </c>
      <c r="CCL67" s="565" t="s">
        <v>758</v>
      </c>
      <c r="CCM67" s="565" t="s">
        <v>758</v>
      </c>
      <c r="CCN67" s="565" t="s">
        <v>758</v>
      </c>
      <c r="CCO67" s="565" t="s">
        <v>758</v>
      </c>
      <c r="CCP67" s="565" t="s">
        <v>758</v>
      </c>
      <c r="CCQ67" s="565" t="s">
        <v>758</v>
      </c>
      <c r="CCR67" s="565" t="s">
        <v>758</v>
      </c>
      <c r="CCS67" s="565" t="s">
        <v>758</v>
      </c>
      <c r="CCT67" s="565" t="s">
        <v>758</v>
      </c>
      <c r="CCU67" s="565" t="s">
        <v>758</v>
      </c>
      <c r="CCV67" s="565" t="s">
        <v>758</v>
      </c>
      <c r="CCW67" s="565" t="s">
        <v>758</v>
      </c>
      <c r="CCX67" s="565" t="s">
        <v>758</v>
      </c>
      <c r="CCY67" s="565" t="s">
        <v>758</v>
      </c>
      <c r="CCZ67" s="565" t="s">
        <v>758</v>
      </c>
      <c r="CDA67" s="565" t="s">
        <v>758</v>
      </c>
      <c r="CDB67" s="565" t="s">
        <v>758</v>
      </c>
      <c r="CDC67" s="565" t="s">
        <v>758</v>
      </c>
      <c r="CDD67" s="565" t="s">
        <v>758</v>
      </c>
      <c r="CDE67" s="565" t="s">
        <v>758</v>
      </c>
      <c r="CDF67" s="565" t="s">
        <v>758</v>
      </c>
      <c r="CDG67" s="565" t="s">
        <v>758</v>
      </c>
      <c r="CDH67" s="565" t="s">
        <v>758</v>
      </c>
      <c r="CDI67" s="565" t="s">
        <v>758</v>
      </c>
      <c r="CDJ67" s="565" t="s">
        <v>758</v>
      </c>
      <c r="CDK67" s="565" t="s">
        <v>758</v>
      </c>
      <c r="CDL67" s="565" t="s">
        <v>758</v>
      </c>
      <c r="CDM67" s="565" t="s">
        <v>758</v>
      </c>
      <c r="CDN67" s="565" t="s">
        <v>758</v>
      </c>
      <c r="CDO67" s="565" t="s">
        <v>758</v>
      </c>
      <c r="CDP67" s="565" t="s">
        <v>758</v>
      </c>
      <c r="CDQ67" s="565" t="s">
        <v>758</v>
      </c>
      <c r="CDR67" s="565" t="s">
        <v>758</v>
      </c>
      <c r="CDS67" s="565" t="s">
        <v>758</v>
      </c>
      <c r="CDT67" s="565" t="s">
        <v>758</v>
      </c>
      <c r="CDU67" s="565" t="s">
        <v>758</v>
      </c>
      <c r="CDV67" s="565" t="s">
        <v>758</v>
      </c>
      <c r="CDW67" s="565" t="s">
        <v>758</v>
      </c>
      <c r="CDX67" s="565" t="s">
        <v>758</v>
      </c>
      <c r="CDY67" s="565" t="s">
        <v>758</v>
      </c>
      <c r="CDZ67" s="565" t="s">
        <v>758</v>
      </c>
      <c r="CEA67" s="565" t="s">
        <v>758</v>
      </c>
      <c r="CEB67" s="565" t="s">
        <v>758</v>
      </c>
      <c r="CEC67" s="565" t="s">
        <v>758</v>
      </c>
      <c r="CED67" s="565" t="s">
        <v>758</v>
      </c>
      <c r="CEE67" s="565" t="s">
        <v>758</v>
      </c>
      <c r="CEF67" s="565" t="s">
        <v>758</v>
      </c>
      <c r="CEG67" s="565" t="s">
        <v>758</v>
      </c>
      <c r="CEH67" s="565" t="s">
        <v>758</v>
      </c>
      <c r="CEI67" s="565" t="s">
        <v>758</v>
      </c>
      <c r="CEJ67" s="565" t="s">
        <v>758</v>
      </c>
      <c r="CEK67" s="565" t="s">
        <v>758</v>
      </c>
      <c r="CEL67" s="565" t="s">
        <v>758</v>
      </c>
      <c r="CEM67" s="565" t="s">
        <v>758</v>
      </c>
      <c r="CEN67" s="565" t="s">
        <v>758</v>
      </c>
      <c r="CEO67" s="565" t="s">
        <v>758</v>
      </c>
      <c r="CEP67" s="565" t="s">
        <v>758</v>
      </c>
      <c r="CEQ67" s="565" t="s">
        <v>758</v>
      </c>
      <c r="CER67" s="565" t="s">
        <v>758</v>
      </c>
      <c r="CES67" s="565" t="s">
        <v>758</v>
      </c>
      <c r="CET67" s="565" t="s">
        <v>758</v>
      </c>
      <c r="CEU67" s="565" t="s">
        <v>758</v>
      </c>
      <c r="CEV67" s="565" t="s">
        <v>758</v>
      </c>
      <c r="CEW67" s="565" t="s">
        <v>758</v>
      </c>
      <c r="CEX67" s="565" t="s">
        <v>758</v>
      </c>
      <c r="CEY67" s="565" t="s">
        <v>758</v>
      </c>
      <c r="CEZ67" s="565" t="s">
        <v>758</v>
      </c>
      <c r="CFA67" s="565" t="s">
        <v>758</v>
      </c>
      <c r="CFB67" s="565" t="s">
        <v>758</v>
      </c>
      <c r="CFC67" s="565" t="s">
        <v>758</v>
      </c>
      <c r="CFD67" s="565" t="s">
        <v>758</v>
      </c>
      <c r="CFE67" s="565" t="s">
        <v>758</v>
      </c>
      <c r="CFF67" s="565" t="s">
        <v>758</v>
      </c>
      <c r="CFG67" s="565" t="s">
        <v>758</v>
      </c>
      <c r="CFH67" s="565" t="s">
        <v>758</v>
      </c>
      <c r="CFI67" s="565" t="s">
        <v>758</v>
      </c>
      <c r="CFJ67" s="565" t="s">
        <v>758</v>
      </c>
      <c r="CFK67" s="565" t="s">
        <v>758</v>
      </c>
      <c r="CFL67" s="565" t="s">
        <v>758</v>
      </c>
      <c r="CFM67" s="565" t="s">
        <v>758</v>
      </c>
      <c r="CFN67" s="565" t="s">
        <v>758</v>
      </c>
      <c r="CFO67" s="565" t="s">
        <v>758</v>
      </c>
      <c r="CFP67" s="565" t="s">
        <v>758</v>
      </c>
      <c r="CFQ67" s="565" t="s">
        <v>758</v>
      </c>
      <c r="CFR67" s="565" t="s">
        <v>758</v>
      </c>
      <c r="CFS67" s="565" t="s">
        <v>758</v>
      </c>
      <c r="CFT67" s="565" t="s">
        <v>758</v>
      </c>
      <c r="CFU67" s="565" t="s">
        <v>758</v>
      </c>
      <c r="CFV67" s="565" t="s">
        <v>758</v>
      </c>
      <c r="CFW67" s="565" t="s">
        <v>758</v>
      </c>
      <c r="CFX67" s="565" t="s">
        <v>758</v>
      </c>
      <c r="CFY67" s="565" t="s">
        <v>758</v>
      </c>
      <c r="CFZ67" s="565" t="s">
        <v>758</v>
      </c>
      <c r="CGA67" s="565" t="s">
        <v>758</v>
      </c>
      <c r="CGB67" s="565" t="s">
        <v>758</v>
      </c>
      <c r="CGC67" s="565" t="s">
        <v>758</v>
      </c>
      <c r="CGD67" s="565" t="s">
        <v>758</v>
      </c>
      <c r="CGE67" s="565" t="s">
        <v>758</v>
      </c>
      <c r="CGF67" s="565" t="s">
        <v>758</v>
      </c>
      <c r="CGG67" s="565" t="s">
        <v>758</v>
      </c>
      <c r="CGH67" s="565" t="s">
        <v>758</v>
      </c>
      <c r="CGI67" s="565" t="s">
        <v>758</v>
      </c>
      <c r="CGJ67" s="565" t="s">
        <v>758</v>
      </c>
      <c r="CGK67" s="565" t="s">
        <v>758</v>
      </c>
      <c r="CGL67" s="565" t="s">
        <v>758</v>
      </c>
      <c r="CGM67" s="565" t="s">
        <v>758</v>
      </c>
      <c r="CGN67" s="565" t="s">
        <v>758</v>
      </c>
      <c r="CGO67" s="565" t="s">
        <v>758</v>
      </c>
      <c r="CGP67" s="565" t="s">
        <v>758</v>
      </c>
      <c r="CGQ67" s="565" t="s">
        <v>758</v>
      </c>
      <c r="CGR67" s="565" t="s">
        <v>758</v>
      </c>
      <c r="CGS67" s="565" t="s">
        <v>758</v>
      </c>
      <c r="CGT67" s="565" t="s">
        <v>758</v>
      </c>
      <c r="CGU67" s="565" t="s">
        <v>758</v>
      </c>
      <c r="CGV67" s="565" t="s">
        <v>758</v>
      </c>
      <c r="CGW67" s="565" t="s">
        <v>758</v>
      </c>
      <c r="CGX67" s="565" t="s">
        <v>758</v>
      </c>
      <c r="CGY67" s="565" t="s">
        <v>758</v>
      </c>
      <c r="CGZ67" s="565" t="s">
        <v>758</v>
      </c>
      <c r="CHA67" s="565" t="s">
        <v>758</v>
      </c>
      <c r="CHB67" s="565" t="s">
        <v>758</v>
      </c>
      <c r="CHC67" s="565" t="s">
        <v>758</v>
      </c>
      <c r="CHD67" s="565" t="s">
        <v>758</v>
      </c>
      <c r="CHE67" s="565" t="s">
        <v>758</v>
      </c>
      <c r="CHF67" s="565" t="s">
        <v>758</v>
      </c>
      <c r="CHG67" s="565" t="s">
        <v>758</v>
      </c>
      <c r="CHH67" s="565" t="s">
        <v>758</v>
      </c>
      <c r="CHI67" s="565" t="s">
        <v>758</v>
      </c>
      <c r="CHJ67" s="565" t="s">
        <v>758</v>
      </c>
      <c r="CHK67" s="565" t="s">
        <v>758</v>
      </c>
      <c r="CHL67" s="565" t="s">
        <v>758</v>
      </c>
      <c r="CHM67" s="565" t="s">
        <v>758</v>
      </c>
      <c r="CHN67" s="565" t="s">
        <v>758</v>
      </c>
      <c r="CHO67" s="565" t="s">
        <v>758</v>
      </c>
      <c r="CHP67" s="565" t="s">
        <v>758</v>
      </c>
      <c r="CHQ67" s="565" t="s">
        <v>758</v>
      </c>
      <c r="CHR67" s="565" t="s">
        <v>758</v>
      </c>
      <c r="CHS67" s="565" t="s">
        <v>758</v>
      </c>
      <c r="CHT67" s="565" t="s">
        <v>758</v>
      </c>
      <c r="CHU67" s="565" t="s">
        <v>758</v>
      </c>
      <c r="CHV67" s="565" t="s">
        <v>758</v>
      </c>
      <c r="CHW67" s="565" t="s">
        <v>758</v>
      </c>
      <c r="CHX67" s="565" t="s">
        <v>758</v>
      </c>
      <c r="CHY67" s="565" t="s">
        <v>758</v>
      </c>
      <c r="CHZ67" s="565" t="s">
        <v>758</v>
      </c>
      <c r="CIA67" s="565" t="s">
        <v>758</v>
      </c>
      <c r="CIB67" s="565" t="s">
        <v>758</v>
      </c>
      <c r="CIC67" s="565" t="s">
        <v>758</v>
      </c>
      <c r="CID67" s="565" t="s">
        <v>758</v>
      </c>
      <c r="CIE67" s="565" t="s">
        <v>758</v>
      </c>
      <c r="CIF67" s="565" t="s">
        <v>758</v>
      </c>
      <c r="CIG67" s="565" t="s">
        <v>758</v>
      </c>
      <c r="CIH67" s="565" t="s">
        <v>758</v>
      </c>
      <c r="CII67" s="565" t="s">
        <v>758</v>
      </c>
      <c r="CIJ67" s="565" t="s">
        <v>758</v>
      </c>
      <c r="CIK67" s="565" t="s">
        <v>758</v>
      </c>
      <c r="CIL67" s="565" t="s">
        <v>758</v>
      </c>
      <c r="CIM67" s="565" t="s">
        <v>758</v>
      </c>
      <c r="CIN67" s="565" t="s">
        <v>758</v>
      </c>
      <c r="CIO67" s="565" t="s">
        <v>758</v>
      </c>
      <c r="CIP67" s="565" t="s">
        <v>758</v>
      </c>
      <c r="CIQ67" s="565" t="s">
        <v>758</v>
      </c>
      <c r="CIR67" s="565" t="s">
        <v>758</v>
      </c>
      <c r="CIS67" s="565" t="s">
        <v>758</v>
      </c>
      <c r="CIT67" s="565" t="s">
        <v>758</v>
      </c>
      <c r="CIU67" s="565" t="s">
        <v>758</v>
      </c>
      <c r="CIV67" s="565" t="s">
        <v>758</v>
      </c>
      <c r="CIW67" s="565" t="s">
        <v>758</v>
      </c>
      <c r="CIX67" s="565" t="s">
        <v>758</v>
      </c>
      <c r="CIY67" s="565" t="s">
        <v>758</v>
      </c>
      <c r="CIZ67" s="565" t="s">
        <v>758</v>
      </c>
      <c r="CJA67" s="565" t="s">
        <v>758</v>
      </c>
      <c r="CJB67" s="565" t="s">
        <v>758</v>
      </c>
      <c r="CJC67" s="565" t="s">
        <v>758</v>
      </c>
      <c r="CJD67" s="565" t="s">
        <v>758</v>
      </c>
      <c r="CJE67" s="565" t="s">
        <v>758</v>
      </c>
      <c r="CJF67" s="565" t="s">
        <v>758</v>
      </c>
      <c r="CJG67" s="565" t="s">
        <v>758</v>
      </c>
      <c r="CJH67" s="565" t="s">
        <v>758</v>
      </c>
      <c r="CJI67" s="565" t="s">
        <v>758</v>
      </c>
      <c r="CJJ67" s="565" t="s">
        <v>758</v>
      </c>
      <c r="CJK67" s="565" t="s">
        <v>758</v>
      </c>
      <c r="CJL67" s="565" t="s">
        <v>758</v>
      </c>
      <c r="CJM67" s="565" t="s">
        <v>758</v>
      </c>
      <c r="CJN67" s="565" t="s">
        <v>758</v>
      </c>
      <c r="CJO67" s="565" t="s">
        <v>758</v>
      </c>
      <c r="CJP67" s="565" t="s">
        <v>758</v>
      </c>
      <c r="CJQ67" s="565" t="s">
        <v>758</v>
      </c>
      <c r="CJR67" s="565" t="s">
        <v>758</v>
      </c>
      <c r="CJS67" s="565" t="s">
        <v>758</v>
      </c>
      <c r="CJT67" s="565" t="s">
        <v>758</v>
      </c>
      <c r="CJU67" s="565" t="s">
        <v>758</v>
      </c>
      <c r="CJV67" s="565" t="s">
        <v>758</v>
      </c>
      <c r="CJW67" s="565" t="s">
        <v>758</v>
      </c>
      <c r="CJX67" s="565" t="s">
        <v>758</v>
      </c>
      <c r="CJY67" s="565" t="s">
        <v>758</v>
      </c>
      <c r="CJZ67" s="565" t="s">
        <v>758</v>
      </c>
      <c r="CKA67" s="565" t="s">
        <v>758</v>
      </c>
      <c r="CKB67" s="565" t="s">
        <v>758</v>
      </c>
      <c r="CKC67" s="565" t="s">
        <v>758</v>
      </c>
      <c r="CKD67" s="565" t="s">
        <v>758</v>
      </c>
      <c r="CKE67" s="565" t="s">
        <v>758</v>
      </c>
      <c r="CKF67" s="565" t="s">
        <v>758</v>
      </c>
      <c r="CKG67" s="565" t="s">
        <v>758</v>
      </c>
      <c r="CKH67" s="565" t="s">
        <v>758</v>
      </c>
      <c r="CKI67" s="565" t="s">
        <v>758</v>
      </c>
      <c r="CKJ67" s="565" t="s">
        <v>758</v>
      </c>
      <c r="CKK67" s="565" t="s">
        <v>758</v>
      </c>
      <c r="CKL67" s="565" t="s">
        <v>758</v>
      </c>
      <c r="CKM67" s="565" t="s">
        <v>758</v>
      </c>
      <c r="CKN67" s="565" t="s">
        <v>758</v>
      </c>
      <c r="CKO67" s="565" t="s">
        <v>758</v>
      </c>
      <c r="CKP67" s="565" t="s">
        <v>758</v>
      </c>
      <c r="CKQ67" s="565" t="s">
        <v>758</v>
      </c>
      <c r="CKR67" s="565" t="s">
        <v>758</v>
      </c>
      <c r="CKS67" s="565" t="s">
        <v>758</v>
      </c>
      <c r="CKT67" s="565" t="s">
        <v>758</v>
      </c>
      <c r="CKU67" s="565" t="s">
        <v>758</v>
      </c>
      <c r="CKV67" s="565" t="s">
        <v>758</v>
      </c>
      <c r="CKW67" s="565" t="s">
        <v>758</v>
      </c>
      <c r="CKX67" s="565" t="s">
        <v>758</v>
      </c>
      <c r="CKY67" s="565" t="s">
        <v>758</v>
      </c>
      <c r="CKZ67" s="565" t="s">
        <v>758</v>
      </c>
      <c r="CLA67" s="565" t="s">
        <v>758</v>
      </c>
      <c r="CLB67" s="565" t="s">
        <v>758</v>
      </c>
      <c r="CLC67" s="565" t="s">
        <v>758</v>
      </c>
      <c r="CLD67" s="565" t="s">
        <v>758</v>
      </c>
      <c r="CLE67" s="565" t="s">
        <v>758</v>
      </c>
      <c r="CLF67" s="565" t="s">
        <v>758</v>
      </c>
      <c r="CLG67" s="565" t="s">
        <v>758</v>
      </c>
      <c r="CLH67" s="565" t="s">
        <v>758</v>
      </c>
      <c r="CLI67" s="565" t="s">
        <v>758</v>
      </c>
      <c r="CLJ67" s="565" t="s">
        <v>758</v>
      </c>
      <c r="CLK67" s="565" t="s">
        <v>758</v>
      </c>
      <c r="CLL67" s="565" t="s">
        <v>758</v>
      </c>
      <c r="CLM67" s="565" t="s">
        <v>758</v>
      </c>
      <c r="CLN67" s="565" t="s">
        <v>758</v>
      </c>
      <c r="CLO67" s="565" t="s">
        <v>758</v>
      </c>
      <c r="CLP67" s="565" t="s">
        <v>758</v>
      </c>
      <c r="CLQ67" s="565" t="s">
        <v>758</v>
      </c>
      <c r="CLR67" s="565" t="s">
        <v>758</v>
      </c>
      <c r="CLS67" s="565" t="s">
        <v>758</v>
      </c>
      <c r="CLT67" s="565" t="s">
        <v>758</v>
      </c>
      <c r="CLU67" s="565" t="s">
        <v>758</v>
      </c>
      <c r="CLV67" s="565" t="s">
        <v>758</v>
      </c>
      <c r="CLW67" s="565" t="s">
        <v>758</v>
      </c>
      <c r="CLX67" s="565" t="s">
        <v>758</v>
      </c>
      <c r="CLY67" s="565" t="s">
        <v>758</v>
      </c>
      <c r="CLZ67" s="565" t="s">
        <v>758</v>
      </c>
      <c r="CMA67" s="565" t="s">
        <v>758</v>
      </c>
      <c r="CMB67" s="565" t="s">
        <v>758</v>
      </c>
      <c r="CMC67" s="565" t="s">
        <v>758</v>
      </c>
      <c r="CMD67" s="565" t="s">
        <v>758</v>
      </c>
      <c r="CME67" s="565" t="s">
        <v>758</v>
      </c>
      <c r="CMF67" s="565" t="s">
        <v>758</v>
      </c>
      <c r="CMG67" s="565" t="s">
        <v>758</v>
      </c>
      <c r="CMH67" s="565" t="s">
        <v>758</v>
      </c>
      <c r="CMI67" s="565" t="s">
        <v>758</v>
      </c>
      <c r="CMJ67" s="565" t="s">
        <v>758</v>
      </c>
      <c r="CMK67" s="565" t="s">
        <v>758</v>
      </c>
      <c r="CML67" s="565" t="s">
        <v>758</v>
      </c>
      <c r="CMM67" s="565" t="s">
        <v>758</v>
      </c>
      <c r="CMN67" s="565" t="s">
        <v>758</v>
      </c>
      <c r="CMO67" s="565" t="s">
        <v>758</v>
      </c>
      <c r="CMP67" s="565" t="s">
        <v>758</v>
      </c>
      <c r="CMQ67" s="565" t="s">
        <v>758</v>
      </c>
      <c r="CMR67" s="565" t="s">
        <v>758</v>
      </c>
      <c r="CMS67" s="565" t="s">
        <v>758</v>
      </c>
      <c r="CMT67" s="565" t="s">
        <v>758</v>
      </c>
      <c r="CMU67" s="565" t="s">
        <v>758</v>
      </c>
      <c r="CMV67" s="565" t="s">
        <v>758</v>
      </c>
      <c r="CMW67" s="565" t="s">
        <v>758</v>
      </c>
      <c r="CMX67" s="565" t="s">
        <v>758</v>
      </c>
      <c r="CMY67" s="565" t="s">
        <v>758</v>
      </c>
      <c r="CMZ67" s="565" t="s">
        <v>758</v>
      </c>
      <c r="CNA67" s="565" t="s">
        <v>758</v>
      </c>
      <c r="CNB67" s="565" t="s">
        <v>758</v>
      </c>
      <c r="CNC67" s="565" t="s">
        <v>758</v>
      </c>
      <c r="CND67" s="565" t="s">
        <v>758</v>
      </c>
      <c r="CNE67" s="565" t="s">
        <v>758</v>
      </c>
      <c r="CNF67" s="565" t="s">
        <v>758</v>
      </c>
      <c r="CNG67" s="565" t="s">
        <v>758</v>
      </c>
      <c r="CNH67" s="565" t="s">
        <v>758</v>
      </c>
      <c r="CNI67" s="565" t="s">
        <v>758</v>
      </c>
      <c r="CNJ67" s="565" t="s">
        <v>758</v>
      </c>
      <c r="CNK67" s="565" t="s">
        <v>758</v>
      </c>
      <c r="CNL67" s="565" t="s">
        <v>758</v>
      </c>
      <c r="CNM67" s="565" t="s">
        <v>758</v>
      </c>
      <c r="CNN67" s="565" t="s">
        <v>758</v>
      </c>
      <c r="CNO67" s="565" t="s">
        <v>758</v>
      </c>
      <c r="CNP67" s="565" t="s">
        <v>758</v>
      </c>
      <c r="CNQ67" s="565" t="s">
        <v>758</v>
      </c>
      <c r="CNR67" s="565" t="s">
        <v>758</v>
      </c>
      <c r="CNS67" s="565" t="s">
        <v>758</v>
      </c>
      <c r="CNT67" s="565" t="s">
        <v>758</v>
      </c>
      <c r="CNU67" s="565" t="s">
        <v>758</v>
      </c>
      <c r="CNV67" s="565" t="s">
        <v>758</v>
      </c>
      <c r="CNW67" s="565" t="s">
        <v>758</v>
      </c>
      <c r="CNX67" s="565" t="s">
        <v>758</v>
      </c>
      <c r="CNY67" s="565" t="s">
        <v>758</v>
      </c>
      <c r="CNZ67" s="565" t="s">
        <v>758</v>
      </c>
      <c r="COA67" s="565" t="s">
        <v>758</v>
      </c>
      <c r="COB67" s="565" t="s">
        <v>758</v>
      </c>
      <c r="COC67" s="565" t="s">
        <v>758</v>
      </c>
      <c r="COD67" s="565" t="s">
        <v>758</v>
      </c>
      <c r="COE67" s="565" t="s">
        <v>758</v>
      </c>
      <c r="COF67" s="565" t="s">
        <v>758</v>
      </c>
      <c r="COG67" s="565" t="s">
        <v>758</v>
      </c>
      <c r="COH67" s="565" t="s">
        <v>758</v>
      </c>
      <c r="COI67" s="565" t="s">
        <v>758</v>
      </c>
      <c r="COJ67" s="565" t="s">
        <v>758</v>
      </c>
      <c r="COK67" s="565" t="s">
        <v>758</v>
      </c>
      <c r="COL67" s="565" t="s">
        <v>758</v>
      </c>
      <c r="COM67" s="565" t="s">
        <v>758</v>
      </c>
      <c r="CON67" s="565" t="s">
        <v>758</v>
      </c>
      <c r="COO67" s="565" t="s">
        <v>758</v>
      </c>
      <c r="COP67" s="565" t="s">
        <v>758</v>
      </c>
      <c r="COQ67" s="565" t="s">
        <v>758</v>
      </c>
      <c r="COR67" s="565" t="s">
        <v>758</v>
      </c>
      <c r="COS67" s="565" t="s">
        <v>758</v>
      </c>
      <c r="COT67" s="565" t="s">
        <v>758</v>
      </c>
      <c r="COU67" s="565" t="s">
        <v>758</v>
      </c>
      <c r="COV67" s="565" t="s">
        <v>758</v>
      </c>
      <c r="COW67" s="565" t="s">
        <v>758</v>
      </c>
      <c r="COX67" s="565" t="s">
        <v>758</v>
      </c>
      <c r="COY67" s="565" t="s">
        <v>758</v>
      </c>
      <c r="COZ67" s="565" t="s">
        <v>758</v>
      </c>
      <c r="CPA67" s="565" t="s">
        <v>758</v>
      </c>
      <c r="CPB67" s="565" t="s">
        <v>758</v>
      </c>
      <c r="CPC67" s="565" t="s">
        <v>758</v>
      </c>
      <c r="CPD67" s="565" t="s">
        <v>758</v>
      </c>
      <c r="CPE67" s="565" t="s">
        <v>758</v>
      </c>
      <c r="CPF67" s="565" t="s">
        <v>758</v>
      </c>
      <c r="CPG67" s="565" t="s">
        <v>758</v>
      </c>
      <c r="CPH67" s="565" t="s">
        <v>758</v>
      </c>
      <c r="CPI67" s="565" t="s">
        <v>758</v>
      </c>
      <c r="CPJ67" s="565" t="s">
        <v>758</v>
      </c>
      <c r="CPK67" s="565" t="s">
        <v>758</v>
      </c>
      <c r="CPL67" s="565" t="s">
        <v>758</v>
      </c>
      <c r="CPM67" s="565" t="s">
        <v>758</v>
      </c>
      <c r="CPN67" s="565" t="s">
        <v>758</v>
      </c>
      <c r="CPO67" s="565" t="s">
        <v>758</v>
      </c>
      <c r="CPP67" s="565" t="s">
        <v>758</v>
      </c>
      <c r="CPQ67" s="565" t="s">
        <v>758</v>
      </c>
      <c r="CPR67" s="565" t="s">
        <v>758</v>
      </c>
      <c r="CPS67" s="565" t="s">
        <v>758</v>
      </c>
      <c r="CPT67" s="565" t="s">
        <v>758</v>
      </c>
      <c r="CPU67" s="565" t="s">
        <v>758</v>
      </c>
      <c r="CPV67" s="565" t="s">
        <v>758</v>
      </c>
      <c r="CPW67" s="565" t="s">
        <v>758</v>
      </c>
      <c r="CPX67" s="565" t="s">
        <v>758</v>
      </c>
      <c r="CPY67" s="565" t="s">
        <v>758</v>
      </c>
      <c r="CPZ67" s="565" t="s">
        <v>758</v>
      </c>
      <c r="CQA67" s="565" t="s">
        <v>758</v>
      </c>
      <c r="CQB67" s="565" t="s">
        <v>758</v>
      </c>
      <c r="CQC67" s="565" t="s">
        <v>758</v>
      </c>
      <c r="CQD67" s="565" t="s">
        <v>758</v>
      </c>
      <c r="CQE67" s="565" t="s">
        <v>758</v>
      </c>
      <c r="CQF67" s="565" t="s">
        <v>758</v>
      </c>
      <c r="CQG67" s="565" t="s">
        <v>758</v>
      </c>
      <c r="CQH67" s="565" t="s">
        <v>758</v>
      </c>
      <c r="CQI67" s="565" t="s">
        <v>758</v>
      </c>
      <c r="CQJ67" s="565" t="s">
        <v>758</v>
      </c>
      <c r="CQK67" s="565" t="s">
        <v>758</v>
      </c>
      <c r="CQL67" s="565" t="s">
        <v>758</v>
      </c>
      <c r="CQM67" s="565" t="s">
        <v>758</v>
      </c>
      <c r="CQN67" s="565" t="s">
        <v>758</v>
      </c>
      <c r="CQO67" s="565" t="s">
        <v>758</v>
      </c>
      <c r="CQP67" s="565" t="s">
        <v>758</v>
      </c>
      <c r="CQQ67" s="565" t="s">
        <v>758</v>
      </c>
      <c r="CQR67" s="565" t="s">
        <v>758</v>
      </c>
      <c r="CQS67" s="565" t="s">
        <v>758</v>
      </c>
      <c r="CQT67" s="565" t="s">
        <v>758</v>
      </c>
      <c r="CQU67" s="565" t="s">
        <v>758</v>
      </c>
      <c r="CQV67" s="565" t="s">
        <v>758</v>
      </c>
      <c r="CQW67" s="565" t="s">
        <v>758</v>
      </c>
      <c r="CQX67" s="565" t="s">
        <v>758</v>
      </c>
      <c r="CQY67" s="565" t="s">
        <v>758</v>
      </c>
      <c r="CQZ67" s="565" t="s">
        <v>758</v>
      </c>
      <c r="CRA67" s="565" t="s">
        <v>758</v>
      </c>
      <c r="CRB67" s="565" t="s">
        <v>758</v>
      </c>
      <c r="CRC67" s="565" t="s">
        <v>758</v>
      </c>
      <c r="CRD67" s="565" t="s">
        <v>758</v>
      </c>
      <c r="CRE67" s="565" t="s">
        <v>758</v>
      </c>
      <c r="CRF67" s="565" t="s">
        <v>758</v>
      </c>
      <c r="CRG67" s="565" t="s">
        <v>758</v>
      </c>
      <c r="CRH67" s="565" t="s">
        <v>758</v>
      </c>
      <c r="CRI67" s="565" t="s">
        <v>758</v>
      </c>
      <c r="CRJ67" s="565" t="s">
        <v>758</v>
      </c>
      <c r="CRK67" s="565" t="s">
        <v>758</v>
      </c>
      <c r="CRL67" s="565" t="s">
        <v>758</v>
      </c>
      <c r="CRM67" s="565" t="s">
        <v>758</v>
      </c>
      <c r="CRN67" s="565" t="s">
        <v>758</v>
      </c>
      <c r="CRO67" s="565" t="s">
        <v>758</v>
      </c>
      <c r="CRP67" s="565" t="s">
        <v>758</v>
      </c>
      <c r="CRQ67" s="565" t="s">
        <v>758</v>
      </c>
      <c r="CRR67" s="565" t="s">
        <v>758</v>
      </c>
      <c r="CRS67" s="565" t="s">
        <v>758</v>
      </c>
      <c r="CRT67" s="565" t="s">
        <v>758</v>
      </c>
      <c r="CRU67" s="565" t="s">
        <v>758</v>
      </c>
      <c r="CRV67" s="565" t="s">
        <v>758</v>
      </c>
      <c r="CRW67" s="565" t="s">
        <v>758</v>
      </c>
      <c r="CRX67" s="565" t="s">
        <v>758</v>
      </c>
      <c r="CRY67" s="565" t="s">
        <v>758</v>
      </c>
      <c r="CRZ67" s="565" t="s">
        <v>758</v>
      </c>
      <c r="CSA67" s="565" t="s">
        <v>758</v>
      </c>
      <c r="CSB67" s="565" t="s">
        <v>758</v>
      </c>
      <c r="CSC67" s="565" t="s">
        <v>758</v>
      </c>
      <c r="CSD67" s="565" t="s">
        <v>758</v>
      </c>
      <c r="CSE67" s="565" t="s">
        <v>758</v>
      </c>
      <c r="CSF67" s="565" t="s">
        <v>758</v>
      </c>
      <c r="CSG67" s="565" t="s">
        <v>758</v>
      </c>
      <c r="CSH67" s="565" t="s">
        <v>758</v>
      </c>
      <c r="CSI67" s="565" t="s">
        <v>758</v>
      </c>
      <c r="CSJ67" s="565" t="s">
        <v>758</v>
      </c>
      <c r="CSK67" s="565" t="s">
        <v>758</v>
      </c>
      <c r="CSL67" s="565" t="s">
        <v>758</v>
      </c>
      <c r="CSM67" s="565" t="s">
        <v>758</v>
      </c>
      <c r="CSN67" s="565" t="s">
        <v>758</v>
      </c>
      <c r="CSO67" s="565" t="s">
        <v>758</v>
      </c>
      <c r="CSP67" s="565" t="s">
        <v>758</v>
      </c>
      <c r="CSQ67" s="565" t="s">
        <v>758</v>
      </c>
      <c r="CSR67" s="565" t="s">
        <v>758</v>
      </c>
      <c r="CSS67" s="565" t="s">
        <v>758</v>
      </c>
      <c r="CST67" s="565" t="s">
        <v>758</v>
      </c>
      <c r="CSU67" s="565" t="s">
        <v>758</v>
      </c>
      <c r="CSV67" s="565" t="s">
        <v>758</v>
      </c>
      <c r="CSW67" s="565" t="s">
        <v>758</v>
      </c>
      <c r="CSX67" s="565" t="s">
        <v>758</v>
      </c>
      <c r="CSY67" s="565" t="s">
        <v>758</v>
      </c>
      <c r="CSZ67" s="565" t="s">
        <v>758</v>
      </c>
      <c r="CTA67" s="565" t="s">
        <v>758</v>
      </c>
      <c r="CTB67" s="565" t="s">
        <v>758</v>
      </c>
      <c r="CTC67" s="565" t="s">
        <v>758</v>
      </c>
      <c r="CTD67" s="565" t="s">
        <v>758</v>
      </c>
      <c r="CTE67" s="565" t="s">
        <v>758</v>
      </c>
      <c r="CTF67" s="565" t="s">
        <v>758</v>
      </c>
      <c r="CTG67" s="565" t="s">
        <v>758</v>
      </c>
      <c r="CTH67" s="565" t="s">
        <v>758</v>
      </c>
      <c r="CTI67" s="565" t="s">
        <v>758</v>
      </c>
      <c r="CTJ67" s="565" t="s">
        <v>758</v>
      </c>
      <c r="CTK67" s="565" t="s">
        <v>758</v>
      </c>
      <c r="CTL67" s="565" t="s">
        <v>758</v>
      </c>
      <c r="CTM67" s="565" t="s">
        <v>758</v>
      </c>
      <c r="CTN67" s="565" t="s">
        <v>758</v>
      </c>
      <c r="CTO67" s="565" t="s">
        <v>758</v>
      </c>
      <c r="CTP67" s="565" t="s">
        <v>758</v>
      </c>
      <c r="CTQ67" s="565" t="s">
        <v>758</v>
      </c>
      <c r="CTR67" s="565" t="s">
        <v>758</v>
      </c>
      <c r="CTS67" s="565" t="s">
        <v>758</v>
      </c>
      <c r="CTT67" s="565" t="s">
        <v>758</v>
      </c>
      <c r="CTU67" s="565" t="s">
        <v>758</v>
      </c>
      <c r="CTV67" s="565" t="s">
        <v>758</v>
      </c>
      <c r="CTW67" s="565" t="s">
        <v>758</v>
      </c>
      <c r="CTX67" s="565" t="s">
        <v>758</v>
      </c>
      <c r="CTY67" s="565" t="s">
        <v>758</v>
      </c>
      <c r="CTZ67" s="565" t="s">
        <v>758</v>
      </c>
      <c r="CUA67" s="565" t="s">
        <v>758</v>
      </c>
      <c r="CUB67" s="565" t="s">
        <v>758</v>
      </c>
      <c r="CUC67" s="565" t="s">
        <v>758</v>
      </c>
      <c r="CUD67" s="565" t="s">
        <v>758</v>
      </c>
      <c r="CUE67" s="565" t="s">
        <v>758</v>
      </c>
      <c r="CUF67" s="565" t="s">
        <v>758</v>
      </c>
      <c r="CUG67" s="565" t="s">
        <v>758</v>
      </c>
      <c r="CUH67" s="565" t="s">
        <v>758</v>
      </c>
      <c r="CUI67" s="565" t="s">
        <v>758</v>
      </c>
      <c r="CUJ67" s="565" t="s">
        <v>758</v>
      </c>
      <c r="CUK67" s="565" t="s">
        <v>758</v>
      </c>
      <c r="CUL67" s="565" t="s">
        <v>758</v>
      </c>
      <c r="CUM67" s="565" t="s">
        <v>758</v>
      </c>
      <c r="CUN67" s="565" t="s">
        <v>758</v>
      </c>
      <c r="CUO67" s="565" t="s">
        <v>758</v>
      </c>
      <c r="CUP67" s="565" t="s">
        <v>758</v>
      </c>
      <c r="CUQ67" s="565" t="s">
        <v>758</v>
      </c>
      <c r="CUR67" s="565" t="s">
        <v>758</v>
      </c>
      <c r="CUS67" s="565" t="s">
        <v>758</v>
      </c>
      <c r="CUT67" s="565" t="s">
        <v>758</v>
      </c>
      <c r="CUU67" s="565" t="s">
        <v>758</v>
      </c>
      <c r="CUV67" s="565" t="s">
        <v>758</v>
      </c>
      <c r="CUW67" s="565" t="s">
        <v>758</v>
      </c>
      <c r="CUX67" s="565" t="s">
        <v>758</v>
      </c>
      <c r="CUY67" s="565" t="s">
        <v>758</v>
      </c>
      <c r="CUZ67" s="565" t="s">
        <v>758</v>
      </c>
      <c r="CVA67" s="565" t="s">
        <v>758</v>
      </c>
      <c r="CVB67" s="565" t="s">
        <v>758</v>
      </c>
      <c r="CVC67" s="565" t="s">
        <v>758</v>
      </c>
      <c r="CVD67" s="565" t="s">
        <v>758</v>
      </c>
      <c r="CVE67" s="565" t="s">
        <v>758</v>
      </c>
      <c r="CVF67" s="565" t="s">
        <v>758</v>
      </c>
      <c r="CVG67" s="565" t="s">
        <v>758</v>
      </c>
      <c r="CVH67" s="565" t="s">
        <v>758</v>
      </c>
      <c r="CVI67" s="565" t="s">
        <v>758</v>
      </c>
      <c r="CVJ67" s="565" t="s">
        <v>758</v>
      </c>
      <c r="CVK67" s="565" t="s">
        <v>758</v>
      </c>
      <c r="CVL67" s="565" t="s">
        <v>758</v>
      </c>
      <c r="CVM67" s="565" t="s">
        <v>758</v>
      </c>
      <c r="CVN67" s="565" t="s">
        <v>758</v>
      </c>
      <c r="CVO67" s="565" t="s">
        <v>758</v>
      </c>
      <c r="CVP67" s="565" t="s">
        <v>758</v>
      </c>
      <c r="CVQ67" s="565" t="s">
        <v>758</v>
      </c>
      <c r="CVR67" s="565" t="s">
        <v>758</v>
      </c>
      <c r="CVS67" s="565" t="s">
        <v>758</v>
      </c>
      <c r="CVT67" s="565" t="s">
        <v>758</v>
      </c>
      <c r="CVU67" s="565" t="s">
        <v>758</v>
      </c>
      <c r="CVV67" s="565" t="s">
        <v>758</v>
      </c>
      <c r="CVW67" s="565" t="s">
        <v>758</v>
      </c>
      <c r="CVX67" s="565" t="s">
        <v>758</v>
      </c>
      <c r="CVY67" s="565" t="s">
        <v>758</v>
      </c>
      <c r="CVZ67" s="565" t="s">
        <v>758</v>
      </c>
      <c r="CWA67" s="565" t="s">
        <v>758</v>
      </c>
      <c r="CWB67" s="565" t="s">
        <v>758</v>
      </c>
      <c r="CWC67" s="565" t="s">
        <v>758</v>
      </c>
      <c r="CWD67" s="565" t="s">
        <v>758</v>
      </c>
      <c r="CWE67" s="565" t="s">
        <v>758</v>
      </c>
      <c r="CWF67" s="565" t="s">
        <v>758</v>
      </c>
      <c r="CWG67" s="565" t="s">
        <v>758</v>
      </c>
      <c r="CWH67" s="565" t="s">
        <v>758</v>
      </c>
      <c r="CWI67" s="565" t="s">
        <v>758</v>
      </c>
      <c r="CWJ67" s="565" t="s">
        <v>758</v>
      </c>
      <c r="CWK67" s="565" t="s">
        <v>758</v>
      </c>
      <c r="CWL67" s="565" t="s">
        <v>758</v>
      </c>
      <c r="CWM67" s="565" t="s">
        <v>758</v>
      </c>
      <c r="CWN67" s="565" t="s">
        <v>758</v>
      </c>
      <c r="CWO67" s="565" t="s">
        <v>758</v>
      </c>
      <c r="CWP67" s="565" t="s">
        <v>758</v>
      </c>
      <c r="CWQ67" s="565" t="s">
        <v>758</v>
      </c>
      <c r="CWR67" s="565" t="s">
        <v>758</v>
      </c>
      <c r="CWS67" s="565" t="s">
        <v>758</v>
      </c>
      <c r="CWT67" s="565" t="s">
        <v>758</v>
      </c>
      <c r="CWU67" s="565" t="s">
        <v>758</v>
      </c>
      <c r="CWV67" s="565" t="s">
        <v>758</v>
      </c>
      <c r="CWW67" s="565" t="s">
        <v>758</v>
      </c>
      <c r="CWX67" s="565" t="s">
        <v>758</v>
      </c>
      <c r="CWY67" s="565" t="s">
        <v>758</v>
      </c>
      <c r="CWZ67" s="565" t="s">
        <v>758</v>
      </c>
      <c r="CXA67" s="565" t="s">
        <v>758</v>
      </c>
      <c r="CXB67" s="565" t="s">
        <v>758</v>
      </c>
      <c r="CXC67" s="565" t="s">
        <v>758</v>
      </c>
      <c r="CXD67" s="565" t="s">
        <v>758</v>
      </c>
      <c r="CXE67" s="565" t="s">
        <v>758</v>
      </c>
      <c r="CXF67" s="565" t="s">
        <v>758</v>
      </c>
      <c r="CXG67" s="565" t="s">
        <v>758</v>
      </c>
      <c r="CXH67" s="565" t="s">
        <v>758</v>
      </c>
      <c r="CXI67" s="565" t="s">
        <v>758</v>
      </c>
      <c r="CXJ67" s="565" t="s">
        <v>758</v>
      </c>
      <c r="CXK67" s="565" t="s">
        <v>758</v>
      </c>
      <c r="CXL67" s="565" t="s">
        <v>758</v>
      </c>
      <c r="CXM67" s="565" t="s">
        <v>758</v>
      </c>
      <c r="CXN67" s="565" t="s">
        <v>758</v>
      </c>
      <c r="CXO67" s="565" t="s">
        <v>758</v>
      </c>
      <c r="CXP67" s="565" t="s">
        <v>758</v>
      </c>
      <c r="CXQ67" s="565" t="s">
        <v>758</v>
      </c>
      <c r="CXR67" s="565" t="s">
        <v>758</v>
      </c>
      <c r="CXS67" s="565" t="s">
        <v>758</v>
      </c>
      <c r="CXT67" s="565" t="s">
        <v>758</v>
      </c>
      <c r="CXU67" s="565" t="s">
        <v>758</v>
      </c>
      <c r="CXV67" s="565" t="s">
        <v>758</v>
      </c>
      <c r="CXW67" s="565" t="s">
        <v>758</v>
      </c>
      <c r="CXX67" s="565" t="s">
        <v>758</v>
      </c>
      <c r="CXY67" s="565" t="s">
        <v>758</v>
      </c>
      <c r="CXZ67" s="565" t="s">
        <v>758</v>
      </c>
      <c r="CYA67" s="565" t="s">
        <v>758</v>
      </c>
      <c r="CYB67" s="565" t="s">
        <v>758</v>
      </c>
      <c r="CYC67" s="565" t="s">
        <v>758</v>
      </c>
      <c r="CYD67" s="565" t="s">
        <v>758</v>
      </c>
      <c r="CYE67" s="565" t="s">
        <v>758</v>
      </c>
      <c r="CYF67" s="565" t="s">
        <v>758</v>
      </c>
      <c r="CYG67" s="565" t="s">
        <v>758</v>
      </c>
      <c r="CYH67" s="565" t="s">
        <v>758</v>
      </c>
      <c r="CYI67" s="565" t="s">
        <v>758</v>
      </c>
      <c r="CYJ67" s="565" t="s">
        <v>758</v>
      </c>
      <c r="CYK67" s="565" t="s">
        <v>758</v>
      </c>
      <c r="CYL67" s="565" t="s">
        <v>758</v>
      </c>
      <c r="CYM67" s="565" t="s">
        <v>758</v>
      </c>
      <c r="CYN67" s="565" t="s">
        <v>758</v>
      </c>
      <c r="CYO67" s="565" t="s">
        <v>758</v>
      </c>
      <c r="CYP67" s="565" t="s">
        <v>758</v>
      </c>
      <c r="CYQ67" s="565" t="s">
        <v>758</v>
      </c>
      <c r="CYR67" s="565" t="s">
        <v>758</v>
      </c>
      <c r="CYS67" s="565" t="s">
        <v>758</v>
      </c>
      <c r="CYT67" s="565" t="s">
        <v>758</v>
      </c>
      <c r="CYU67" s="565" t="s">
        <v>758</v>
      </c>
      <c r="CYV67" s="565" t="s">
        <v>758</v>
      </c>
      <c r="CYW67" s="565" t="s">
        <v>758</v>
      </c>
      <c r="CYX67" s="565" t="s">
        <v>758</v>
      </c>
      <c r="CYY67" s="565" t="s">
        <v>758</v>
      </c>
      <c r="CYZ67" s="565" t="s">
        <v>758</v>
      </c>
      <c r="CZA67" s="565" t="s">
        <v>758</v>
      </c>
      <c r="CZB67" s="565" t="s">
        <v>758</v>
      </c>
      <c r="CZC67" s="565" t="s">
        <v>758</v>
      </c>
      <c r="CZD67" s="565" t="s">
        <v>758</v>
      </c>
      <c r="CZE67" s="565" t="s">
        <v>758</v>
      </c>
      <c r="CZF67" s="565" t="s">
        <v>758</v>
      </c>
      <c r="CZG67" s="565" t="s">
        <v>758</v>
      </c>
      <c r="CZH67" s="565" t="s">
        <v>758</v>
      </c>
      <c r="CZI67" s="565" t="s">
        <v>758</v>
      </c>
      <c r="CZJ67" s="565" t="s">
        <v>758</v>
      </c>
      <c r="CZK67" s="565" t="s">
        <v>758</v>
      </c>
      <c r="CZL67" s="565" t="s">
        <v>758</v>
      </c>
      <c r="CZM67" s="565" t="s">
        <v>758</v>
      </c>
      <c r="CZN67" s="565" t="s">
        <v>758</v>
      </c>
      <c r="CZO67" s="565" t="s">
        <v>758</v>
      </c>
      <c r="CZP67" s="565" t="s">
        <v>758</v>
      </c>
      <c r="CZQ67" s="565" t="s">
        <v>758</v>
      </c>
      <c r="CZR67" s="565" t="s">
        <v>758</v>
      </c>
      <c r="CZS67" s="565" t="s">
        <v>758</v>
      </c>
      <c r="CZT67" s="565" t="s">
        <v>758</v>
      </c>
      <c r="CZU67" s="565" t="s">
        <v>758</v>
      </c>
      <c r="CZV67" s="565" t="s">
        <v>758</v>
      </c>
      <c r="CZW67" s="565" t="s">
        <v>758</v>
      </c>
      <c r="CZX67" s="565" t="s">
        <v>758</v>
      </c>
      <c r="CZY67" s="565" t="s">
        <v>758</v>
      </c>
      <c r="CZZ67" s="565" t="s">
        <v>758</v>
      </c>
      <c r="DAA67" s="565" t="s">
        <v>758</v>
      </c>
      <c r="DAB67" s="565" t="s">
        <v>758</v>
      </c>
      <c r="DAC67" s="565" t="s">
        <v>758</v>
      </c>
      <c r="DAD67" s="565" t="s">
        <v>758</v>
      </c>
      <c r="DAE67" s="565" t="s">
        <v>758</v>
      </c>
      <c r="DAF67" s="565" t="s">
        <v>758</v>
      </c>
      <c r="DAG67" s="565" t="s">
        <v>758</v>
      </c>
      <c r="DAH67" s="565" t="s">
        <v>758</v>
      </c>
      <c r="DAI67" s="565" t="s">
        <v>758</v>
      </c>
      <c r="DAJ67" s="565" t="s">
        <v>758</v>
      </c>
      <c r="DAK67" s="565" t="s">
        <v>758</v>
      </c>
      <c r="DAL67" s="565" t="s">
        <v>758</v>
      </c>
      <c r="DAM67" s="565" t="s">
        <v>758</v>
      </c>
      <c r="DAN67" s="565" t="s">
        <v>758</v>
      </c>
      <c r="DAO67" s="565" t="s">
        <v>758</v>
      </c>
      <c r="DAP67" s="565" t="s">
        <v>758</v>
      </c>
      <c r="DAQ67" s="565" t="s">
        <v>758</v>
      </c>
      <c r="DAR67" s="565" t="s">
        <v>758</v>
      </c>
      <c r="DAS67" s="565" t="s">
        <v>758</v>
      </c>
      <c r="DAT67" s="565" t="s">
        <v>758</v>
      </c>
      <c r="DAU67" s="565" t="s">
        <v>758</v>
      </c>
      <c r="DAV67" s="565" t="s">
        <v>758</v>
      </c>
      <c r="DAW67" s="565" t="s">
        <v>758</v>
      </c>
      <c r="DAX67" s="565" t="s">
        <v>758</v>
      </c>
      <c r="DAY67" s="565" t="s">
        <v>758</v>
      </c>
      <c r="DAZ67" s="565" t="s">
        <v>758</v>
      </c>
      <c r="DBA67" s="565" t="s">
        <v>758</v>
      </c>
      <c r="DBB67" s="565" t="s">
        <v>758</v>
      </c>
      <c r="DBC67" s="565" t="s">
        <v>758</v>
      </c>
      <c r="DBD67" s="565" t="s">
        <v>758</v>
      </c>
      <c r="DBE67" s="565" t="s">
        <v>758</v>
      </c>
      <c r="DBF67" s="565" t="s">
        <v>758</v>
      </c>
      <c r="DBG67" s="565" t="s">
        <v>758</v>
      </c>
      <c r="DBH67" s="565" t="s">
        <v>758</v>
      </c>
      <c r="DBI67" s="565" t="s">
        <v>758</v>
      </c>
      <c r="DBJ67" s="565" t="s">
        <v>758</v>
      </c>
      <c r="DBK67" s="565" t="s">
        <v>758</v>
      </c>
      <c r="DBL67" s="565" t="s">
        <v>758</v>
      </c>
      <c r="DBM67" s="565" t="s">
        <v>758</v>
      </c>
      <c r="DBN67" s="565" t="s">
        <v>758</v>
      </c>
      <c r="DBO67" s="565" t="s">
        <v>758</v>
      </c>
      <c r="DBP67" s="565" t="s">
        <v>758</v>
      </c>
      <c r="DBQ67" s="565" t="s">
        <v>758</v>
      </c>
      <c r="DBR67" s="565" t="s">
        <v>758</v>
      </c>
      <c r="DBS67" s="565" t="s">
        <v>758</v>
      </c>
      <c r="DBT67" s="565" t="s">
        <v>758</v>
      </c>
      <c r="DBU67" s="565" t="s">
        <v>758</v>
      </c>
      <c r="DBV67" s="565" t="s">
        <v>758</v>
      </c>
      <c r="DBW67" s="565" t="s">
        <v>758</v>
      </c>
      <c r="DBX67" s="565" t="s">
        <v>758</v>
      </c>
      <c r="DBY67" s="565" t="s">
        <v>758</v>
      </c>
      <c r="DBZ67" s="565" t="s">
        <v>758</v>
      </c>
      <c r="DCA67" s="565" t="s">
        <v>758</v>
      </c>
      <c r="DCB67" s="565" t="s">
        <v>758</v>
      </c>
      <c r="DCC67" s="565" t="s">
        <v>758</v>
      </c>
      <c r="DCD67" s="565" t="s">
        <v>758</v>
      </c>
      <c r="DCE67" s="565" t="s">
        <v>758</v>
      </c>
      <c r="DCF67" s="565" t="s">
        <v>758</v>
      </c>
      <c r="DCG67" s="565" t="s">
        <v>758</v>
      </c>
      <c r="DCH67" s="565" t="s">
        <v>758</v>
      </c>
      <c r="DCI67" s="565" t="s">
        <v>758</v>
      </c>
      <c r="DCJ67" s="565" t="s">
        <v>758</v>
      </c>
      <c r="DCK67" s="565" t="s">
        <v>758</v>
      </c>
      <c r="DCL67" s="565" t="s">
        <v>758</v>
      </c>
      <c r="DCM67" s="565" t="s">
        <v>758</v>
      </c>
      <c r="DCN67" s="565" t="s">
        <v>758</v>
      </c>
      <c r="DCO67" s="565" t="s">
        <v>758</v>
      </c>
      <c r="DCP67" s="565" t="s">
        <v>758</v>
      </c>
      <c r="DCQ67" s="565" t="s">
        <v>758</v>
      </c>
      <c r="DCR67" s="565" t="s">
        <v>758</v>
      </c>
      <c r="DCS67" s="565" t="s">
        <v>758</v>
      </c>
      <c r="DCT67" s="565" t="s">
        <v>758</v>
      </c>
      <c r="DCU67" s="565" t="s">
        <v>758</v>
      </c>
      <c r="DCV67" s="565" t="s">
        <v>758</v>
      </c>
      <c r="DCW67" s="565" t="s">
        <v>758</v>
      </c>
      <c r="DCX67" s="565" t="s">
        <v>758</v>
      </c>
      <c r="DCY67" s="565" t="s">
        <v>758</v>
      </c>
      <c r="DCZ67" s="565" t="s">
        <v>758</v>
      </c>
      <c r="DDA67" s="565" t="s">
        <v>758</v>
      </c>
      <c r="DDB67" s="565" t="s">
        <v>758</v>
      </c>
      <c r="DDC67" s="565" t="s">
        <v>758</v>
      </c>
      <c r="DDD67" s="565" t="s">
        <v>758</v>
      </c>
      <c r="DDE67" s="565" t="s">
        <v>758</v>
      </c>
      <c r="DDF67" s="565" t="s">
        <v>758</v>
      </c>
      <c r="DDG67" s="565" t="s">
        <v>758</v>
      </c>
      <c r="DDH67" s="565" t="s">
        <v>758</v>
      </c>
      <c r="DDI67" s="565" t="s">
        <v>758</v>
      </c>
      <c r="DDJ67" s="565" t="s">
        <v>758</v>
      </c>
      <c r="DDK67" s="565" t="s">
        <v>758</v>
      </c>
      <c r="DDL67" s="565" t="s">
        <v>758</v>
      </c>
      <c r="DDM67" s="565" t="s">
        <v>758</v>
      </c>
      <c r="DDN67" s="565" t="s">
        <v>758</v>
      </c>
      <c r="DDO67" s="565" t="s">
        <v>758</v>
      </c>
      <c r="DDP67" s="565" t="s">
        <v>758</v>
      </c>
      <c r="DDQ67" s="565" t="s">
        <v>758</v>
      </c>
      <c r="DDR67" s="565" t="s">
        <v>758</v>
      </c>
      <c r="DDS67" s="565" t="s">
        <v>758</v>
      </c>
      <c r="DDT67" s="565" t="s">
        <v>758</v>
      </c>
      <c r="DDU67" s="565" t="s">
        <v>758</v>
      </c>
      <c r="DDV67" s="565" t="s">
        <v>758</v>
      </c>
      <c r="DDW67" s="565" t="s">
        <v>758</v>
      </c>
      <c r="DDX67" s="565" t="s">
        <v>758</v>
      </c>
      <c r="DDY67" s="565" t="s">
        <v>758</v>
      </c>
      <c r="DDZ67" s="565" t="s">
        <v>758</v>
      </c>
      <c r="DEA67" s="565" t="s">
        <v>758</v>
      </c>
      <c r="DEB67" s="565" t="s">
        <v>758</v>
      </c>
      <c r="DEC67" s="565" t="s">
        <v>758</v>
      </c>
      <c r="DED67" s="565" t="s">
        <v>758</v>
      </c>
      <c r="DEE67" s="565" t="s">
        <v>758</v>
      </c>
      <c r="DEF67" s="565" t="s">
        <v>758</v>
      </c>
      <c r="DEG67" s="565" t="s">
        <v>758</v>
      </c>
      <c r="DEH67" s="565" t="s">
        <v>758</v>
      </c>
      <c r="DEI67" s="565" t="s">
        <v>758</v>
      </c>
      <c r="DEJ67" s="565" t="s">
        <v>758</v>
      </c>
      <c r="DEK67" s="565" t="s">
        <v>758</v>
      </c>
      <c r="DEL67" s="565" t="s">
        <v>758</v>
      </c>
      <c r="DEM67" s="565" t="s">
        <v>758</v>
      </c>
      <c r="DEN67" s="565" t="s">
        <v>758</v>
      </c>
      <c r="DEO67" s="565" t="s">
        <v>758</v>
      </c>
      <c r="DEP67" s="565" t="s">
        <v>758</v>
      </c>
      <c r="DEQ67" s="565" t="s">
        <v>758</v>
      </c>
      <c r="DER67" s="565" t="s">
        <v>758</v>
      </c>
      <c r="DES67" s="565" t="s">
        <v>758</v>
      </c>
      <c r="DET67" s="565" t="s">
        <v>758</v>
      </c>
      <c r="DEU67" s="565" t="s">
        <v>758</v>
      </c>
      <c r="DEV67" s="565" t="s">
        <v>758</v>
      </c>
      <c r="DEW67" s="565" t="s">
        <v>758</v>
      </c>
      <c r="DEX67" s="565" t="s">
        <v>758</v>
      </c>
      <c r="DEY67" s="565" t="s">
        <v>758</v>
      </c>
      <c r="DEZ67" s="565" t="s">
        <v>758</v>
      </c>
      <c r="DFA67" s="565" t="s">
        <v>758</v>
      </c>
      <c r="DFB67" s="565" t="s">
        <v>758</v>
      </c>
      <c r="DFC67" s="565" t="s">
        <v>758</v>
      </c>
      <c r="DFD67" s="565" t="s">
        <v>758</v>
      </c>
      <c r="DFE67" s="565" t="s">
        <v>758</v>
      </c>
      <c r="DFF67" s="565" t="s">
        <v>758</v>
      </c>
      <c r="DFG67" s="565" t="s">
        <v>758</v>
      </c>
      <c r="DFH67" s="565" t="s">
        <v>758</v>
      </c>
      <c r="DFI67" s="565" t="s">
        <v>758</v>
      </c>
      <c r="DFJ67" s="565" t="s">
        <v>758</v>
      </c>
      <c r="DFK67" s="565" t="s">
        <v>758</v>
      </c>
      <c r="DFL67" s="565" t="s">
        <v>758</v>
      </c>
      <c r="DFM67" s="565" t="s">
        <v>758</v>
      </c>
      <c r="DFN67" s="565" t="s">
        <v>758</v>
      </c>
      <c r="DFO67" s="565" t="s">
        <v>758</v>
      </c>
      <c r="DFP67" s="565" t="s">
        <v>758</v>
      </c>
      <c r="DFQ67" s="565" t="s">
        <v>758</v>
      </c>
      <c r="DFR67" s="565" t="s">
        <v>758</v>
      </c>
      <c r="DFS67" s="565" t="s">
        <v>758</v>
      </c>
      <c r="DFT67" s="565" t="s">
        <v>758</v>
      </c>
      <c r="DFU67" s="565" t="s">
        <v>758</v>
      </c>
      <c r="DFV67" s="565" t="s">
        <v>758</v>
      </c>
      <c r="DFW67" s="565" t="s">
        <v>758</v>
      </c>
      <c r="DFX67" s="565" t="s">
        <v>758</v>
      </c>
      <c r="DFY67" s="565" t="s">
        <v>758</v>
      </c>
      <c r="DFZ67" s="565" t="s">
        <v>758</v>
      </c>
      <c r="DGA67" s="565" t="s">
        <v>758</v>
      </c>
      <c r="DGB67" s="565" t="s">
        <v>758</v>
      </c>
      <c r="DGC67" s="565" t="s">
        <v>758</v>
      </c>
      <c r="DGD67" s="565" t="s">
        <v>758</v>
      </c>
      <c r="DGE67" s="565" t="s">
        <v>758</v>
      </c>
      <c r="DGF67" s="565" t="s">
        <v>758</v>
      </c>
      <c r="DGG67" s="565" t="s">
        <v>758</v>
      </c>
      <c r="DGH67" s="565" t="s">
        <v>758</v>
      </c>
      <c r="DGI67" s="565" t="s">
        <v>758</v>
      </c>
      <c r="DGJ67" s="565" t="s">
        <v>758</v>
      </c>
      <c r="DGK67" s="565" t="s">
        <v>758</v>
      </c>
      <c r="DGL67" s="565" t="s">
        <v>758</v>
      </c>
      <c r="DGM67" s="565" t="s">
        <v>758</v>
      </c>
      <c r="DGN67" s="565" t="s">
        <v>758</v>
      </c>
      <c r="DGO67" s="565" t="s">
        <v>758</v>
      </c>
      <c r="DGP67" s="565" t="s">
        <v>758</v>
      </c>
      <c r="DGQ67" s="565" t="s">
        <v>758</v>
      </c>
      <c r="DGR67" s="565" t="s">
        <v>758</v>
      </c>
      <c r="DGS67" s="565" t="s">
        <v>758</v>
      </c>
      <c r="DGT67" s="565" t="s">
        <v>758</v>
      </c>
      <c r="DGU67" s="565" t="s">
        <v>758</v>
      </c>
      <c r="DGV67" s="565" t="s">
        <v>758</v>
      </c>
      <c r="DGW67" s="565" t="s">
        <v>758</v>
      </c>
      <c r="DGX67" s="565" t="s">
        <v>758</v>
      </c>
      <c r="DGY67" s="565" t="s">
        <v>758</v>
      </c>
      <c r="DGZ67" s="565" t="s">
        <v>758</v>
      </c>
      <c r="DHA67" s="565" t="s">
        <v>758</v>
      </c>
      <c r="DHB67" s="565" t="s">
        <v>758</v>
      </c>
      <c r="DHC67" s="565" t="s">
        <v>758</v>
      </c>
      <c r="DHD67" s="565" t="s">
        <v>758</v>
      </c>
      <c r="DHE67" s="565" t="s">
        <v>758</v>
      </c>
      <c r="DHF67" s="565" t="s">
        <v>758</v>
      </c>
      <c r="DHG67" s="565" t="s">
        <v>758</v>
      </c>
      <c r="DHH67" s="565" t="s">
        <v>758</v>
      </c>
      <c r="DHI67" s="565" t="s">
        <v>758</v>
      </c>
      <c r="DHJ67" s="565" t="s">
        <v>758</v>
      </c>
      <c r="DHK67" s="565" t="s">
        <v>758</v>
      </c>
      <c r="DHL67" s="565" t="s">
        <v>758</v>
      </c>
      <c r="DHM67" s="565" t="s">
        <v>758</v>
      </c>
      <c r="DHN67" s="565" t="s">
        <v>758</v>
      </c>
      <c r="DHO67" s="565" t="s">
        <v>758</v>
      </c>
      <c r="DHP67" s="565" t="s">
        <v>758</v>
      </c>
      <c r="DHQ67" s="565" t="s">
        <v>758</v>
      </c>
      <c r="DHR67" s="565" t="s">
        <v>758</v>
      </c>
      <c r="DHS67" s="565" t="s">
        <v>758</v>
      </c>
      <c r="DHT67" s="565" t="s">
        <v>758</v>
      </c>
      <c r="DHU67" s="565" t="s">
        <v>758</v>
      </c>
      <c r="DHV67" s="565" t="s">
        <v>758</v>
      </c>
      <c r="DHW67" s="565" t="s">
        <v>758</v>
      </c>
      <c r="DHX67" s="565" t="s">
        <v>758</v>
      </c>
      <c r="DHY67" s="565" t="s">
        <v>758</v>
      </c>
      <c r="DHZ67" s="565" t="s">
        <v>758</v>
      </c>
      <c r="DIA67" s="565" t="s">
        <v>758</v>
      </c>
      <c r="DIB67" s="565" t="s">
        <v>758</v>
      </c>
      <c r="DIC67" s="565" t="s">
        <v>758</v>
      </c>
      <c r="DID67" s="565" t="s">
        <v>758</v>
      </c>
      <c r="DIE67" s="565" t="s">
        <v>758</v>
      </c>
      <c r="DIF67" s="565" t="s">
        <v>758</v>
      </c>
      <c r="DIG67" s="565" t="s">
        <v>758</v>
      </c>
      <c r="DIH67" s="565" t="s">
        <v>758</v>
      </c>
      <c r="DII67" s="565" t="s">
        <v>758</v>
      </c>
      <c r="DIJ67" s="565" t="s">
        <v>758</v>
      </c>
      <c r="DIK67" s="565" t="s">
        <v>758</v>
      </c>
      <c r="DIL67" s="565" t="s">
        <v>758</v>
      </c>
      <c r="DIM67" s="565" t="s">
        <v>758</v>
      </c>
      <c r="DIN67" s="565" t="s">
        <v>758</v>
      </c>
      <c r="DIO67" s="565" t="s">
        <v>758</v>
      </c>
      <c r="DIP67" s="565" t="s">
        <v>758</v>
      </c>
      <c r="DIQ67" s="565" t="s">
        <v>758</v>
      </c>
      <c r="DIR67" s="565" t="s">
        <v>758</v>
      </c>
      <c r="DIS67" s="565" t="s">
        <v>758</v>
      </c>
      <c r="DIT67" s="565" t="s">
        <v>758</v>
      </c>
      <c r="DIU67" s="565" t="s">
        <v>758</v>
      </c>
      <c r="DIV67" s="565" t="s">
        <v>758</v>
      </c>
      <c r="DIW67" s="565" t="s">
        <v>758</v>
      </c>
      <c r="DIX67" s="565" t="s">
        <v>758</v>
      </c>
      <c r="DIY67" s="565" t="s">
        <v>758</v>
      </c>
      <c r="DIZ67" s="565" t="s">
        <v>758</v>
      </c>
      <c r="DJA67" s="565" t="s">
        <v>758</v>
      </c>
      <c r="DJB67" s="565" t="s">
        <v>758</v>
      </c>
      <c r="DJC67" s="565" t="s">
        <v>758</v>
      </c>
      <c r="DJD67" s="565" t="s">
        <v>758</v>
      </c>
      <c r="DJE67" s="565" t="s">
        <v>758</v>
      </c>
      <c r="DJF67" s="565" t="s">
        <v>758</v>
      </c>
      <c r="DJG67" s="565" t="s">
        <v>758</v>
      </c>
      <c r="DJH67" s="565" t="s">
        <v>758</v>
      </c>
      <c r="DJI67" s="565" t="s">
        <v>758</v>
      </c>
      <c r="DJJ67" s="565" t="s">
        <v>758</v>
      </c>
      <c r="DJK67" s="565" t="s">
        <v>758</v>
      </c>
      <c r="DJL67" s="565" t="s">
        <v>758</v>
      </c>
      <c r="DJM67" s="565" t="s">
        <v>758</v>
      </c>
      <c r="DJN67" s="565" t="s">
        <v>758</v>
      </c>
      <c r="DJO67" s="565" t="s">
        <v>758</v>
      </c>
      <c r="DJP67" s="565" t="s">
        <v>758</v>
      </c>
      <c r="DJQ67" s="565" t="s">
        <v>758</v>
      </c>
      <c r="DJR67" s="565" t="s">
        <v>758</v>
      </c>
      <c r="DJS67" s="565" t="s">
        <v>758</v>
      </c>
      <c r="DJT67" s="565" t="s">
        <v>758</v>
      </c>
      <c r="DJU67" s="565" t="s">
        <v>758</v>
      </c>
      <c r="DJV67" s="565" t="s">
        <v>758</v>
      </c>
      <c r="DJW67" s="565" t="s">
        <v>758</v>
      </c>
      <c r="DJX67" s="565" t="s">
        <v>758</v>
      </c>
      <c r="DJY67" s="565" t="s">
        <v>758</v>
      </c>
      <c r="DJZ67" s="565" t="s">
        <v>758</v>
      </c>
      <c r="DKA67" s="565" t="s">
        <v>758</v>
      </c>
      <c r="DKB67" s="565" t="s">
        <v>758</v>
      </c>
      <c r="DKC67" s="565" t="s">
        <v>758</v>
      </c>
      <c r="DKD67" s="565" t="s">
        <v>758</v>
      </c>
      <c r="DKE67" s="565" t="s">
        <v>758</v>
      </c>
      <c r="DKF67" s="565" t="s">
        <v>758</v>
      </c>
      <c r="DKG67" s="565" t="s">
        <v>758</v>
      </c>
      <c r="DKH67" s="565" t="s">
        <v>758</v>
      </c>
      <c r="DKI67" s="565" t="s">
        <v>758</v>
      </c>
      <c r="DKJ67" s="565" t="s">
        <v>758</v>
      </c>
      <c r="DKK67" s="565" t="s">
        <v>758</v>
      </c>
      <c r="DKL67" s="565" t="s">
        <v>758</v>
      </c>
      <c r="DKM67" s="565" t="s">
        <v>758</v>
      </c>
      <c r="DKN67" s="565" t="s">
        <v>758</v>
      </c>
      <c r="DKO67" s="565" t="s">
        <v>758</v>
      </c>
      <c r="DKP67" s="565" t="s">
        <v>758</v>
      </c>
      <c r="DKQ67" s="565" t="s">
        <v>758</v>
      </c>
      <c r="DKR67" s="565" t="s">
        <v>758</v>
      </c>
      <c r="DKS67" s="565" t="s">
        <v>758</v>
      </c>
      <c r="DKT67" s="565" t="s">
        <v>758</v>
      </c>
      <c r="DKU67" s="565" t="s">
        <v>758</v>
      </c>
      <c r="DKV67" s="565" t="s">
        <v>758</v>
      </c>
      <c r="DKW67" s="565" t="s">
        <v>758</v>
      </c>
      <c r="DKX67" s="565" t="s">
        <v>758</v>
      </c>
      <c r="DKY67" s="565" t="s">
        <v>758</v>
      </c>
      <c r="DKZ67" s="565" t="s">
        <v>758</v>
      </c>
      <c r="DLA67" s="565" t="s">
        <v>758</v>
      </c>
      <c r="DLB67" s="565" t="s">
        <v>758</v>
      </c>
      <c r="DLC67" s="565" t="s">
        <v>758</v>
      </c>
      <c r="DLD67" s="565" t="s">
        <v>758</v>
      </c>
      <c r="DLE67" s="565" t="s">
        <v>758</v>
      </c>
      <c r="DLF67" s="565" t="s">
        <v>758</v>
      </c>
      <c r="DLG67" s="565" t="s">
        <v>758</v>
      </c>
      <c r="DLH67" s="565" t="s">
        <v>758</v>
      </c>
      <c r="DLI67" s="565" t="s">
        <v>758</v>
      </c>
      <c r="DLJ67" s="565" t="s">
        <v>758</v>
      </c>
      <c r="DLK67" s="565" t="s">
        <v>758</v>
      </c>
      <c r="DLL67" s="565" t="s">
        <v>758</v>
      </c>
      <c r="DLM67" s="565" t="s">
        <v>758</v>
      </c>
      <c r="DLN67" s="565" t="s">
        <v>758</v>
      </c>
      <c r="DLO67" s="565" t="s">
        <v>758</v>
      </c>
      <c r="DLP67" s="565" t="s">
        <v>758</v>
      </c>
      <c r="DLQ67" s="565" t="s">
        <v>758</v>
      </c>
      <c r="DLR67" s="565" t="s">
        <v>758</v>
      </c>
      <c r="DLS67" s="565" t="s">
        <v>758</v>
      </c>
      <c r="DLT67" s="565" t="s">
        <v>758</v>
      </c>
      <c r="DLU67" s="565" t="s">
        <v>758</v>
      </c>
      <c r="DLV67" s="565" t="s">
        <v>758</v>
      </c>
      <c r="DLW67" s="565" t="s">
        <v>758</v>
      </c>
      <c r="DLX67" s="565" t="s">
        <v>758</v>
      </c>
      <c r="DLY67" s="565" t="s">
        <v>758</v>
      </c>
      <c r="DLZ67" s="565" t="s">
        <v>758</v>
      </c>
      <c r="DMA67" s="565" t="s">
        <v>758</v>
      </c>
      <c r="DMB67" s="565" t="s">
        <v>758</v>
      </c>
      <c r="DMC67" s="565" t="s">
        <v>758</v>
      </c>
      <c r="DMD67" s="565" t="s">
        <v>758</v>
      </c>
      <c r="DME67" s="565" t="s">
        <v>758</v>
      </c>
      <c r="DMF67" s="565" t="s">
        <v>758</v>
      </c>
      <c r="DMG67" s="565" t="s">
        <v>758</v>
      </c>
      <c r="DMH67" s="565" t="s">
        <v>758</v>
      </c>
      <c r="DMI67" s="565" t="s">
        <v>758</v>
      </c>
      <c r="DMJ67" s="565" t="s">
        <v>758</v>
      </c>
      <c r="DMK67" s="565" t="s">
        <v>758</v>
      </c>
      <c r="DML67" s="565" t="s">
        <v>758</v>
      </c>
      <c r="DMM67" s="565" t="s">
        <v>758</v>
      </c>
      <c r="DMN67" s="565" t="s">
        <v>758</v>
      </c>
      <c r="DMO67" s="565" t="s">
        <v>758</v>
      </c>
      <c r="DMP67" s="565" t="s">
        <v>758</v>
      </c>
      <c r="DMQ67" s="565" t="s">
        <v>758</v>
      </c>
      <c r="DMR67" s="565" t="s">
        <v>758</v>
      </c>
      <c r="DMS67" s="565" t="s">
        <v>758</v>
      </c>
      <c r="DMT67" s="565" t="s">
        <v>758</v>
      </c>
      <c r="DMU67" s="565" t="s">
        <v>758</v>
      </c>
      <c r="DMV67" s="565" t="s">
        <v>758</v>
      </c>
      <c r="DMW67" s="565" t="s">
        <v>758</v>
      </c>
      <c r="DMX67" s="565" t="s">
        <v>758</v>
      </c>
      <c r="DMY67" s="565" t="s">
        <v>758</v>
      </c>
      <c r="DMZ67" s="565" t="s">
        <v>758</v>
      </c>
      <c r="DNA67" s="565" t="s">
        <v>758</v>
      </c>
      <c r="DNB67" s="565" t="s">
        <v>758</v>
      </c>
      <c r="DNC67" s="565" t="s">
        <v>758</v>
      </c>
      <c r="DND67" s="565" t="s">
        <v>758</v>
      </c>
      <c r="DNE67" s="565" t="s">
        <v>758</v>
      </c>
      <c r="DNF67" s="565" t="s">
        <v>758</v>
      </c>
      <c r="DNG67" s="565" t="s">
        <v>758</v>
      </c>
      <c r="DNH67" s="565" t="s">
        <v>758</v>
      </c>
      <c r="DNI67" s="565" t="s">
        <v>758</v>
      </c>
      <c r="DNJ67" s="565" t="s">
        <v>758</v>
      </c>
      <c r="DNK67" s="565" t="s">
        <v>758</v>
      </c>
      <c r="DNL67" s="565" t="s">
        <v>758</v>
      </c>
      <c r="DNM67" s="565" t="s">
        <v>758</v>
      </c>
      <c r="DNN67" s="565" t="s">
        <v>758</v>
      </c>
      <c r="DNO67" s="565" t="s">
        <v>758</v>
      </c>
      <c r="DNP67" s="565" t="s">
        <v>758</v>
      </c>
      <c r="DNQ67" s="565" t="s">
        <v>758</v>
      </c>
      <c r="DNR67" s="565" t="s">
        <v>758</v>
      </c>
      <c r="DNS67" s="565" t="s">
        <v>758</v>
      </c>
      <c r="DNT67" s="565" t="s">
        <v>758</v>
      </c>
      <c r="DNU67" s="565" t="s">
        <v>758</v>
      </c>
      <c r="DNV67" s="565" t="s">
        <v>758</v>
      </c>
      <c r="DNW67" s="565" t="s">
        <v>758</v>
      </c>
      <c r="DNX67" s="565" t="s">
        <v>758</v>
      </c>
      <c r="DNY67" s="565" t="s">
        <v>758</v>
      </c>
      <c r="DNZ67" s="565" t="s">
        <v>758</v>
      </c>
      <c r="DOA67" s="565" t="s">
        <v>758</v>
      </c>
      <c r="DOB67" s="565" t="s">
        <v>758</v>
      </c>
      <c r="DOC67" s="565" t="s">
        <v>758</v>
      </c>
      <c r="DOD67" s="565" t="s">
        <v>758</v>
      </c>
      <c r="DOE67" s="565" t="s">
        <v>758</v>
      </c>
      <c r="DOF67" s="565" t="s">
        <v>758</v>
      </c>
      <c r="DOG67" s="565" t="s">
        <v>758</v>
      </c>
      <c r="DOH67" s="565" t="s">
        <v>758</v>
      </c>
      <c r="DOI67" s="565" t="s">
        <v>758</v>
      </c>
      <c r="DOJ67" s="565" t="s">
        <v>758</v>
      </c>
      <c r="DOK67" s="565" t="s">
        <v>758</v>
      </c>
      <c r="DOL67" s="565" t="s">
        <v>758</v>
      </c>
      <c r="DOM67" s="565" t="s">
        <v>758</v>
      </c>
      <c r="DON67" s="565" t="s">
        <v>758</v>
      </c>
      <c r="DOO67" s="565" t="s">
        <v>758</v>
      </c>
      <c r="DOP67" s="565" t="s">
        <v>758</v>
      </c>
      <c r="DOQ67" s="565" t="s">
        <v>758</v>
      </c>
      <c r="DOR67" s="565" t="s">
        <v>758</v>
      </c>
      <c r="DOS67" s="565" t="s">
        <v>758</v>
      </c>
      <c r="DOT67" s="565" t="s">
        <v>758</v>
      </c>
      <c r="DOU67" s="565" t="s">
        <v>758</v>
      </c>
      <c r="DOV67" s="565" t="s">
        <v>758</v>
      </c>
      <c r="DOW67" s="565" t="s">
        <v>758</v>
      </c>
      <c r="DOX67" s="565" t="s">
        <v>758</v>
      </c>
      <c r="DOY67" s="565" t="s">
        <v>758</v>
      </c>
      <c r="DOZ67" s="565" t="s">
        <v>758</v>
      </c>
      <c r="DPA67" s="565" t="s">
        <v>758</v>
      </c>
      <c r="DPB67" s="565" t="s">
        <v>758</v>
      </c>
      <c r="DPC67" s="565" t="s">
        <v>758</v>
      </c>
      <c r="DPD67" s="565" t="s">
        <v>758</v>
      </c>
      <c r="DPE67" s="565" t="s">
        <v>758</v>
      </c>
      <c r="DPF67" s="565" t="s">
        <v>758</v>
      </c>
      <c r="DPG67" s="565" t="s">
        <v>758</v>
      </c>
      <c r="DPH67" s="565" t="s">
        <v>758</v>
      </c>
      <c r="DPI67" s="565" t="s">
        <v>758</v>
      </c>
      <c r="DPJ67" s="565" t="s">
        <v>758</v>
      </c>
      <c r="DPK67" s="565" t="s">
        <v>758</v>
      </c>
      <c r="DPL67" s="565" t="s">
        <v>758</v>
      </c>
      <c r="DPM67" s="565" t="s">
        <v>758</v>
      </c>
      <c r="DPN67" s="565" t="s">
        <v>758</v>
      </c>
      <c r="DPO67" s="565" t="s">
        <v>758</v>
      </c>
      <c r="DPP67" s="565" t="s">
        <v>758</v>
      </c>
      <c r="DPQ67" s="565" t="s">
        <v>758</v>
      </c>
      <c r="DPR67" s="565" t="s">
        <v>758</v>
      </c>
      <c r="DPS67" s="565" t="s">
        <v>758</v>
      </c>
      <c r="DPT67" s="565" t="s">
        <v>758</v>
      </c>
      <c r="DPU67" s="565" t="s">
        <v>758</v>
      </c>
      <c r="DPV67" s="565" t="s">
        <v>758</v>
      </c>
      <c r="DPW67" s="565" t="s">
        <v>758</v>
      </c>
      <c r="DPX67" s="565" t="s">
        <v>758</v>
      </c>
      <c r="DPY67" s="565" t="s">
        <v>758</v>
      </c>
      <c r="DPZ67" s="565" t="s">
        <v>758</v>
      </c>
      <c r="DQA67" s="565" t="s">
        <v>758</v>
      </c>
      <c r="DQB67" s="565" t="s">
        <v>758</v>
      </c>
      <c r="DQC67" s="565" t="s">
        <v>758</v>
      </c>
      <c r="DQD67" s="565" t="s">
        <v>758</v>
      </c>
      <c r="DQE67" s="565" t="s">
        <v>758</v>
      </c>
      <c r="DQF67" s="565" t="s">
        <v>758</v>
      </c>
      <c r="DQG67" s="565" t="s">
        <v>758</v>
      </c>
      <c r="DQH67" s="565" t="s">
        <v>758</v>
      </c>
      <c r="DQI67" s="565" t="s">
        <v>758</v>
      </c>
      <c r="DQJ67" s="565" t="s">
        <v>758</v>
      </c>
      <c r="DQK67" s="565" t="s">
        <v>758</v>
      </c>
      <c r="DQL67" s="565" t="s">
        <v>758</v>
      </c>
      <c r="DQM67" s="565" t="s">
        <v>758</v>
      </c>
      <c r="DQN67" s="565" t="s">
        <v>758</v>
      </c>
      <c r="DQO67" s="565" t="s">
        <v>758</v>
      </c>
      <c r="DQP67" s="565" t="s">
        <v>758</v>
      </c>
      <c r="DQQ67" s="565" t="s">
        <v>758</v>
      </c>
      <c r="DQR67" s="565" t="s">
        <v>758</v>
      </c>
      <c r="DQS67" s="565" t="s">
        <v>758</v>
      </c>
      <c r="DQT67" s="565" t="s">
        <v>758</v>
      </c>
      <c r="DQU67" s="565" t="s">
        <v>758</v>
      </c>
      <c r="DQV67" s="565" t="s">
        <v>758</v>
      </c>
      <c r="DQW67" s="565" t="s">
        <v>758</v>
      </c>
      <c r="DQX67" s="565" t="s">
        <v>758</v>
      </c>
      <c r="DQY67" s="565" t="s">
        <v>758</v>
      </c>
      <c r="DQZ67" s="565" t="s">
        <v>758</v>
      </c>
      <c r="DRA67" s="565" t="s">
        <v>758</v>
      </c>
      <c r="DRB67" s="565" t="s">
        <v>758</v>
      </c>
      <c r="DRC67" s="565" t="s">
        <v>758</v>
      </c>
      <c r="DRD67" s="565" t="s">
        <v>758</v>
      </c>
      <c r="DRE67" s="565" t="s">
        <v>758</v>
      </c>
      <c r="DRF67" s="565" t="s">
        <v>758</v>
      </c>
      <c r="DRG67" s="565" t="s">
        <v>758</v>
      </c>
      <c r="DRH67" s="565" t="s">
        <v>758</v>
      </c>
      <c r="DRI67" s="565" t="s">
        <v>758</v>
      </c>
      <c r="DRJ67" s="565" t="s">
        <v>758</v>
      </c>
      <c r="DRK67" s="565" t="s">
        <v>758</v>
      </c>
      <c r="DRL67" s="565" t="s">
        <v>758</v>
      </c>
      <c r="DRM67" s="565" t="s">
        <v>758</v>
      </c>
      <c r="DRN67" s="565" t="s">
        <v>758</v>
      </c>
      <c r="DRO67" s="565" t="s">
        <v>758</v>
      </c>
      <c r="DRP67" s="565" t="s">
        <v>758</v>
      </c>
      <c r="DRQ67" s="565" t="s">
        <v>758</v>
      </c>
      <c r="DRR67" s="565" t="s">
        <v>758</v>
      </c>
      <c r="DRS67" s="565" t="s">
        <v>758</v>
      </c>
      <c r="DRT67" s="565" t="s">
        <v>758</v>
      </c>
      <c r="DRU67" s="565" t="s">
        <v>758</v>
      </c>
      <c r="DRV67" s="565" t="s">
        <v>758</v>
      </c>
      <c r="DRW67" s="565" t="s">
        <v>758</v>
      </c>
      <c r="DRX67" s="565" t="s">
        <v>758</v>
      </c>
      <c r="DRY67" s="565" t="s">
        <v>758</v>
      </c>
      <c r="DRZ67" s="565" t="s">
        <v>758</v>
      </c>
      <c r="DSA67" s="565" t="s">
        <v>758</v>
      </c>
      <c r="DSB67" s="565" t="s">
        <v>758</v>
      </c>
      <c r="DSC67" s="565" t="s">
        <v>758</v>
      </c>
      <c r="DSD67" s="565" t="s">
        <v>758</v>
      </c>
      <c r="DSE67" s="565" t="s">
        <v>758</v>
      </c>
      <c r="DSF67" s="565" t="s">
        <v>758</v>
      </c>
      <c r="DSG67" s="565" t="s">
        <v>758</v>
      </c>
      <c r="DSH67" s="565" t="s">
        <v>758</v>
      </c>
      <c r="DSI67" s="565" t="s">
        <v>758</v>
      </c>
      <c r="DSJ67" s="565" t="s">
        <v>758</v>
      </c>
      <c r="DSK67" s="565" t="s">
        <v>758</v>
      </c>
      <c r="DSL67" s="565" t="s">
        <v>758</v>
      </c>
      <c r="DSM67" s="565" t="s">
        <v>758</v>
      </c>
      <c r="DSN67" s="565" t="s">
        <v>758</v>
      </c>
      <c r="DSO67" s="565" t="s">
        <v>758</v>
      </c>
      <c r="DSP67" s="565" t="s">
        <v>758</v>
      </c>
      <c r="DSQ67" s="565" t="s">
        <v>758</v>
      </c>
      <c r="DSR67" s="565" t="s">
        <v>758</v>
      </c>
      <c r="DSS67" s="565" t="s">
        <v>758</v>
      </c>
      <c r="DST67" s="565" t="s">
        <v>758</v>
      </c>
      <c r="DSU67" s="565" t="s">
        <v>758</v>
      </c>
      <c r="DSV67" s="565" t="s">
        <v>758</v>
      </c>
      <c r="DSW67" s="565" t="s">
        <v>758</v>
      </c>
      <c r="DSX67" s="565" t="s">
        <v>758</v>
      </c>
      <c r="DSY67" s="565" t="s">
        <v>758</v>
      </c>
      <c r="DSZ67" s="565" t="s">
        <v>758</v>
      </c>
      <c r="DTA67" s="565" t="s">
        <v>758</v>
      </c>
      <c r="DTB67" s="565" t="s">
        <v>758</v>
      </c>
      <c r="DTC67" s="565" t="s">
        <v>758</v>
      </c>
      <c r="DTD67" s="565" t="s">
        <v>758</v>
      </c>
      <c r="DTE67" s="565" t="s">
        <v>758</v>
      </c>
      <c r="DTF67" s="565" t="s">
        <v>758</v>
      </c>
      <c r="DTG67" s="565" t="s">
        <v>758</v>
      </c>
      <c r="DTH67" s="565" t="s">
        <v>758</v>
      </c>
      <c r="DTI67" s="565" t="s">
        <v>758</v>
      </c>
      <c r="DTJ67" s="565" t="s">
        <v>758</v>
      </c>
      <c r="DTK67" s="565" t="s">
        <v>758</v>
      </c>
      <c r="DTL67" s="565" t="s">
        <v>758</v>
      </c>
      <c r="DTM67" s="565" t="s">
        <v>758</v>
      </c>
      <c r="DTN67" s="565" t="s">
        <v>758</v>
      </c>
      <c r="DTO67" s="565" t="s">
        <v>758</v>
      </c>
      <c r="DTP67" s="565" t="s">
        <v>758</v>
      </c>
      <c r="DTQ67" s="565" t="s">
        <v>758</v>
      </c>
      <c r="DTR67" s="565" t="s">
        <v>758</v>
      </c>
      <c r="DTS67" s="565" t="s">
        <v>758</v>
      </c>
      <c r="DTT67" s="565" t="s">
        <v>758</v>
      </c>
      <c r="DTU67" s="565" t="s">
        <v>758</v>
      </c>
      <c r="DTV67" s="565" t="s">
        <v>758</v>
      </c>
      <c r="DTW67" s="565" t="s">
        <v>758</v>
      </c>
      <c r="DTX67" s="565" t="s">
        <v>758</v>
      </c>
      <c r="DTY67" s="565" t="s">
        <v>758</v>
      </c>
      <c r="DTZ67" s="565" t="s">
        <v>758</v>
      </c>
      <c r="DUA67" s="565" t="s">
        <v>758</v>
      </c>
      <c r="DUB67" s="565" t="s">
        <v>758</v>
      </c>
      <c r="DUC67" s="565" t="s">
        <v>758</v>
      </c>
      <c r="DUD67" s="565" t="s">
        <v>758</v>
      </c>
      <c r="DUE67" s="565" t="s">
        <v>758</v>
      </c>
      <c r="DUF67" s="565" t="s">
        <v>758</v>
      </c>
      <c r="DUG67" s="565" t="s">
        <v>758</v>
      </c>
      <c r="DUH67" s="565" t="s">
        <v>758</v>
      </c>
      <c r="DUI67" s="565" t="s">
        <v>758</v>
      </c>
      <c r="DUJ67" s="565" t="s">
        <v>758</v>
      </c>
      <c r="DUK67" s="565" t="s">
        <v>758</v>
      </c>
      <c r="DUL67" s="565" t="s">
        <v>758</v>
      </c>
      <c r="DUM67" s="565" t="s">
        <v>758</v>
      </c>
      <c r="DUN67" s="565" t="s">
        <v>758</v>
      </c>
      <c r="DUO67" s="565" t="s">
        <v>758</v>
      </c>
      <c r="DUP67" s="565" t="s">
        <v>758</v>
      </c>
      <c r="DUQ67" s="565" t="s">
        <v>758</v>
      </c>
      <c r="DUR67" s="565" t="s">
        <v>758</v>
      </c>
      <c r="DUS67" s="565" t="s">
        <v>758</v>
      </c>
      <c r="DUT67" s="565" t="s">
        <v>758</v>
      </c>
      <c r="DUU67" s="565" t="s">
        <v>758</v>
      </c>
      <c r="DUV67" s="565" t="s">
        <v>758</v>
      </c>
      <c r="DUW67" s="565" t="s">
        <v>758</v>
      </c>
      <c r="DUX67" s="565" t="s">
        <v>758</v>
      </c>
      <c r="DUY67" s="565" t="s">
        <v>758</v>
      </c>
      <c r="DUZ67" s="565" t="s">
        <v>758</v>
      </c>
      <c r="DVA67" s="565" t="s">
        <v>758</v>
      </c>
      <c r="DVB67" s="565" t="s">
        <v>758</v>
      </c>
      <c r="DVC67" s="565" t="s">
        <v>758</v>
      </c>
      <c r="DVD67" s="565" t="s">
        <v>758</v>
      </c>
      <c r="DVE67" s="565" t="s">
        <v>758</v>
      </c>
      <c r="DVF67" s="565" t="s">
        <v>758</v>
      </c>
      <c r="DVG67" s="565" t="s">
        <v>758</v>
      </c>
      <c r="DVH67" s="565" t="s">
        <v>758</v>
      </c>
      <c r="DVI67" s="565" t="s">
        <v>758</v>
      </c>
      <c r="DVJ67" s="565" t="s">
        <v>758</v>
      </c>
      <c r="DVK67" s="565" t="s">
        <v>758</v>
      </c>
      <c r="DVL67" s="565" t="s">
        <v>758</v>
      </c>
      <c r="DVM67" s="565" t="s">
        <v>758</v>
      </c>
      <c r="DVN67" s="565" t="s">
        <v>758</v>
      </c>
      <c r="DVO67" s="565" t="s">
        <v>758</v>
      </c>
      <c r="DVP67" s="565" t="s">
        <v>758</v>
      </c>
      <c r="DVQ67" s="565" t="s">
        <v>758</v>
      </c>
      <c r="DVR67" s="565" t="s">
        <v>758</v>
      </c>
      <c r="DVS67" s="565" t="s">
        <v>758</v>
      </c>
      <c r="DVT67" s="565" t="s">
        <v>758</v>
      </c>
      <c r="DVU67" s="565" t="s">
        <v>758</v>
      </c>
      <c r="DVV67" s="565" t="s">
        <v>758</v>
      </c>
      <c r="DVW67" s="565" t="s">
        <v>758</v>
      </c>
      <c r="DVX67" s="565" t="s">
        <v>758</v>
      </c>
      <c r="DVY67" s="565" t="s">
        <v>758</v>
      </c>
      <c r="DVZ67" s="565" t="s">
        <v>758</v>
      </c>
      <c r="DWA67" s="565" t="s">
        <v>758</v>
      </c>
      <c r="DWB67" s="565" t="s">
        <v>758</v>
      </c>
      <c r="DWC67" s="565" t="s">
        <v>758</v>
      </c>
      <c r="DWD67" s="565" t="s">
        <v>758</v>
      </c>
      <c r="DWE67" s="565" t="s">
        <v>758</v>
      </c>
      <c r="DWF67" s="565" t="s">
        <v>758</v>
      </c>
      <c r="DWG67" s="565" t="s">
        <v>758</v>
      </c>
      <c r="DWH67" s="565" t="s">
        <v>758</v>
      </c>
      <c r="DWI67" s="565" t="s">
        <v>758</v>
      </c>
      <c r="DWJ67" s="565" t="s">
        <v>758</v>
      </c>
      <c r="DWK67" s="565" t="s">
        <v>758</v>
      </c>
      <c r="DWL67" s="565" t="s">
        <v>758</v>
      </c>
      <c r="DWM67" s="565" t="s">
        <v>758</v>
      </c>
      <c r="DWN67" s="565" t="s">
        <v>758</v>
      </c>
      <c r="DWO67" s="565" t="s">
        <v>758</v>
      </c>
      <c r="DWP67" s="565" t="s">
        <v>758</v>
      </c>
      <c r="DWQ67" s="565" t="s">
        <v>758</v>
      </c>
      <c r="DWR67" s="565" t="s">
        <v>758</v>
      </c>
      <c r="DWS67" s="565" t="s">
        <v>758</v>
      </c>
      <c r="DWT67" s="565" t="s">
        <v>758</v>
      </c>
      <c r="DWU67" s="565" t="s">
        <v>758</v>
      </c>
      <c r="DWV67" s="565" t="s">
        <v>758</v>
      </c>
      <c r="DWW67" s="565" t="s">
        <v>758</v>
      </c>
      <c r="DWX67" s="565" t="s">
        <v>758</v>
      </c>
      <c r="DWY67" s="565" t="s">
        <v>758</v>
      </c>
      <c r="DWZ67" s="565" t="s">
        <v>758</v>
      </c>
      <c r="DXA67" s="565" t="s">
        <v>758</v>
      </c>
      <c r="DXB67" s="565" t="s">
        <v>758</v>
      </c>
      <c r="DXC67" s="565" t="s">
        <v>758</v>
      </c>
      <c r="DXD67" s="565" t="s">
        <v>758</v>
      </c>
      <c r="DXE67" s="565" t="s">
        <v>758</v>
      </c>
      <c r="DXF67" s="565" t="s">
        <v>758</v>
      </c>
      <c r="DXG67" s="565" t="s">
        <v>758</v>
      </c>
      <c r="DXH67" s="565" t="s">
        <v>758</v>
      </c>
      <c r="DXI67" s="565" t="s">
        <v>758</v>
      </c>
      <c r="DXJ67" s="565" t="s">
        <v>758</v>
      </c>
      <c r="DXK67" s="565" t="s">
        <v>758</v>
      </c>
      <c r="DXL67" s="565" t="s">
        <v>758</v>
      </c>
      <c r="DXM67" s="565" t="s">
        <v>758</v>
      </c>
      <c r="DXN67" s="565" t="s">
        <v>758</v>
      </c>
      <c r="DXO67" s="565" t="s">
        <v>758</v>
      </c>
      <c r="DXP67" s="565" t="s">
        <v>758</v>
      </c>
      <c r="DXQ67" s="565" t="s">
        <v>758</v>
      </c>
      <c r="DXR67" s="565" t="s">
        <v>758</v>
      </c>
      <c r="DXS67" s="565" t="s">
        <v>758</v>
      </c>
      <c r="DXT67" s="565" t="s">
        <v>758</v>
      </c>
      <c r="DXU67" s="565" t="s">
        <v>758</v>
      </c>
      <c r="DXV67" s="565" t="s">
        <v>758</v>
      </c>
      <c r="DXW67" s="565" t="s">
        <v>758</v>
      </c>
      <c r="DXX67" s="565" t="s">
        <v>758</v>
      </c>
      <c r="DXY67" s="565" t="s">
        <v>758</v>
      </c>
      <c r="DXZ67" s="565" t="s">
        <v>758</v>
      </c>
      <c r="DYA67" s="565" t="s">
        <v>758</v>
      </c>
      <c r="DYB67" s="565" t="s">
        <v>758</v>
      </c>
      <c r="DYC67" s="565" t="s">
        <v>758</v>
      </c>
      <c r="DYD67" s="565" t="s">
        <v>758</v>
      </c>
      <c r="DYE67" s="565" t="s">
        <v>758</v>
      </c>
      <c r="DYF67" s="565" t="s">
        <v>758</v>
      </c>
      <c r="DYG67" s="565" t="s">
        <v>758</v>
      </c>
      <c r="DYH67" s="565" t="s">
        <v>758</v>
      </c>
      <c r="DYI67" s="565" t="s">
        <v>758</v>
      </c>
      <c r="DYJ67" s="565" t="s">
        <v>758</v>
      </c>
      <c r="DYK67" s="565" t="s">
        <v>758</v>
      </c>
      <c r="DYL67" s="565" t="s">
        <v>758</v>
      </c>
      <c r="DYM67" s="565" t="s">
        <v>758</v>
      </c>
      <c r="DYN67" s="565" t="s">
        <v>758</v>
      </c>
      <c r="DYO67" s="565" t="s">
        <v>758</v>
      </c>
      <c r="DYP67" s="565" t="s">
        <v>758</v>
      </c>
      <c r="DYQ67" s="565" t="s">
        <v>758</v>
      </c>
      <c r="DYR67" s="565" t="s">
        <v>758</v>
      </c>
      <c r="DYS67" s="565" t="s">
        <v>758</v>
      </c>
      <c r="DYT67" s="565" t="s">
        <v>758</v>
      </c>
      <c r="DYU67" s="565" t="s">
        <v>758</v>
      </c>
      <c r="DYV67" s="565" t="s">
        <v>758</v>
      </c>
      <c r="DYW67" s="565" t="s">
        <v>758</v>
      </c>
      <c r="DYX67" s="565" t="s">
        <v>758</v>
      </c>
      <c r="DYY67" s="565" t="s">
        <v>758</v>
      </c>
      <c r="DYZ67" s="565" t="s">
        <v>758</v>
      </c>
      <c r="DZA67" s="565" t="s">
        <v>758</v>
      </c>
      <c r="DZB67" s="565" t="s">
        <v>758</v>
      </c>
      <c r="DZC67" s="565" t="s">
        <v>758</v>
      </c>
      <c r="DZD67" s="565" t="s">
        <v>758</v>
      </c>
      <c r="DZE67" s="565" t="s">
        <v>758</v>
      </c>
      <c r="DZF67" s="565" t="s">
        <v>758</v>
      </c>
      <c r="DZG67" s="565" t="s">
        <v>758</v>
      </c>
      <c r="DZH67" s="565" t="s">
        <v>758</v>
      </c>
      <c r="DZI67" s="565" t="s">
        <v>758</v>
      </c>
      <c r="DZJ67" s="565" t="s">
        <v>758</v>
      </c>
      <c r="DZK67" s="565" t="s">
        <v>758</v>
      </c>
      <c r="DZL67" s="565" t="s">
        <v>758</v>
      </c>
      <c r="DZM67" s="565" t="s">
        <v>758</v>
      </c>
      <c r="DZN67" s="565" t="s">
        <v>758</v>
      </c>
      <c r="DZO67" s="565" t="s">
        <v>758</v>
      </c>
      <c r="DZP67" s="565" t="s">
        <v>758</v>
      </c>
      <c r="DZQ67" s="565" t="s">
        <v>758</v>
      </c>
      <c r="DZR67" s="565" t="s">
        <v>758</v>
      </c>
      <c r="DZS67" s="565" t="s">
        <v>758</v>
      </c>
      <c r="DZT67" s="565" t="s">
        <v>758</v>
      </c>
      <c r="DZU67" s="565" t="s">
        <v>758</v>
      </c>
      <c r="DZV67" s="565" t="s">
        <v>758</v>
      </c>
      <c r="DZW67" s="565" t="s">
        <v>758</v>
      </c>
      <c r="DZX67" s="565" t="s">
        <v>758</v>
      </c>
      <c r="DZY67" s="565" t="s">
        <v>758</v>
      </c>
      <c r="DZZ67" s="565" t="s">
        <v>758</v>
      </c>
      <c r="EAA67" s="565" t="s">
        <v>758</v>
      </c>
      <c r="EAB67" s="565" t="s">
        <v>758</v>
      </c>
      <c r="EAC67" s="565" t="s">
        <v>758</v>
      </c>
      <c r="EAD67" s="565" t="s">
        <v>758</v>
      </c>
      <c r="EAE67" s="565" t="s">
        <v>758</v>
      </c>
      <c r="EAF67" s="565" t="s">
        <v>758</v>
      </c>
      <c r="EAG67" s="565" t="s">
        <v>758</v>
      </c>
      <c r="EAH67" s="565" t="s">
        <v>758</v>
      </c>
      <c r="EAI67" s="565" t="s">
        <v>758</v>
      </c>
      <c r="EAJ67" s="565" t="s">
        <v>758</v>
      </c>
      <c r="EAK67" s="565" t="s">
        <v>758</v>
      </c>
      <c r="EAL67" s="565" t="s">
        <v>758</v>
      </c>
      <c r="EAM67" s="565" t="s">
        <v>758</v>
      </c>
      <c r="EAN67" s="565" t="s">
        <v>758</v>
      </c>
      <c r="EAO67" s="565" t="s">
        <v>758</v>
      </c>
      <c r="EAP67" s="565" t="s">
        <v>758</v>
      </c>
      <c r="EAQ67" s="565" t="s">
        <v>758</v>
      </c>
      <c r="EAR67" s="565" t="s">
        <v>758</v>
      </c>
      <c r="EAS67" s="565" t="s">
        <v>758</v>
      </c>
      <c r="EAT67" s="565" t="s">
        <v>758</v>
      </c>
      <c r="EAU67" s="565" t="s">
        <v>758</v>
      </c>
      <c r="EAV67" s="565" t="s">
        <v>758</v>
      </c>
      <c r="EAW67" s="565" t="s">
        <v>758</v>
      </c>
      <c r="EAX67" s="565" t="s">
        <v>758</v>
      </c>
      <c r="EAY67" s="565" t="s">
        <v>758</v>
      </c>
      <c r="EAZ67" s="565" t="s">
        <v>758</v>
      </c>
      <c r="EBA67" s="565" t="s">
        <v>758</v>
      </c>
      <c r="EBB67" s="565" t="s">
        <v>758</v>
      </c>
      <c r="EBC67" s="565" t="s">
        <v>758</v>
      </c>
      <c r="EBD67" s="565" t="s">
        <v>758</v>
      </c>
      <c r="EBE67" s="565" t="s">
        <v>758</v>
      </c>
      <c r="EBF67" s="565" t="s">
        <v>758</v>
      </c>
      <c r="EBG67" s="565" t="s">
        <v>758</v>
      </c>
      <c r="EBH67" s="565" t="s">
        <v>758</v>
      </c>
      <c r="EBI67" s="565" t="s">
        <v>758</v>
      </c>
      <c r="EBJ67" s="565" t="s">
        <v>758</v>
      </c>
      <c r="EBK67" s="565" t="s">
        <v>758</v>
      </c>
      <c r="EBL67" s="565" t="s">
        <v>758</v>
      </c>
      <c r="EBM67" s="565" t="s">
        <v>758</v>
      </c>
      <c r="EBN67" s="565" t="s">
        <v>758</v>
      </c>
      <c r="EBO67" s="565" t="s">
        <v>758</v>
      </c>
      <c r="EBP67" s="565" t="s">
        <v>758</v>
      </c>
      <c r="EBQ67" s="565" t="s">
        <v>758</v>
      </c>
      <c r="EBR67" s="565" t="s">
        <v>758</v>
      </c>
      <c r="EBS67" s="565" t="s">
        <v>758</v>
      </c>
      <c r="EBT67" s="565" t="s">
        <v>758</v>
      </c>
      <c r="EBU67" s="565" t="s">
        <v>758</v>
      </c>
      <c r="EBV67" s="565" t="s">
        <v>758</v>
      </c>
      <c r="EBW67" s="565" t="s">
        <v>758</v>
      </c>
      <c r="EBX67" s="565" t="s">
        <v>758</v>
      </c>
      <c r="EBY67" s="565" t="s">
        <v>758</v>
      </c>
      <c r="EBZ67" s="565" t="s">
        <v>758</v>
      </c>
      <c r="ECA67" s="565" t="s">
        <v>758</v>
      </c>
      <c r="ECB67" s="565" t="s">
        <v>758</v>
      </c>
      <c r="ECC67" s="565" t="s">
        <v>758</v>
      </c>
      <c r="ECD67" s="565" t="s">
        <v>758</v>
      </c>
      <c r="ECE67" s="565" t="s">
        <v>758</v>
      </c>
      <c r="ECF67" s="565" t="s">
        <v>758</v>
      </c>
      <c r="ECG67" s="565" t="s">
        <v>758</v>
      </c>
      <c r="ECH67" s="565" t="s">
        <v>758</v>
      </c>
      <c r="ECI67" s="565" t="s">
        <v>758</v>
      </c>
      <c r="ECJ67" s="565" t="s">
        <v>758</v>
      </c>
      <c r="ECK67" s="565" t="s">
        <v>758</v>
      </c>
      <c r="ECL67" s="565" t="s">
        <v>758</v>
      </c>
      <c r="ECM67" s="565" t="s">
        <v>758</v>
      </c>
      <c r="ECN67" s="565" t="s">
        <v>758</v>
      </c>
      <c r="ECO67" s="565" t="s">
        <v>758</v>
      </c>
      <c r="ECP67" s="565" t="s">
        <v>758</v>
      </c>
      <c r="ECQ67" s="565" t="s">
        <v>758</v>
      </c>
      <c r="ECR67" s="565" t="s">
        <v>758</v>
      </c>
      <c r="ECS67" s="565" t="s">
        <v>758</v>
      </c>
      <c r="ECT67" s="565" t="s">
        <v>758</v>
      </c>
      <c r="ECU67" s="565" t="s">
        <v>758</v>
      </c>
      <c r="ECV67" s="565" t="s">
        <v>758</v>
      </c>
      <c r="ECW67" s="565" t="s">
        <v>758</v>
      </c>
      <c r="ECX67" s="565" t="s">
        <v>758</v>
      </c>
      <c r="ECY67" s="565" t="s">
        <v>758</v>
      </c>
      <c r="ECZ67" s="565" t="s">
        <v>758</v>
      </c>
      <c r="EDA67" s="565" t="s">
        <v>758</v>
      </c>
      <c r="EDB67" s="565" t="s">
        <v>758</v>
      </c>
      <c r="EDC67" s="565" t="s">
        <v>758</v>
      </c>
      <c r="EDD67" s="565" t="s">
        <v>758</v>
      </c>
      <c r="EDE67" s="565" t="s">
        <v>758</v>
      </c>
      <c r="EDF67" s="565" t="s">
        <v>758</v>
      </c>
      <c r="EDG67" s="565" t="s">
        <v>758</v>
      </c>
      <c r="EDH67" s="565" t="s">
        <v>758</v>
      </c>
      <c r="EDI67" s="565" t="s">
        <v>758</v>
      </c>
      <c r="EDJ67" s="565" t="s">
        <v>758</v>
      </c>
      <c r="EDK67" s="565" t="s">
        <v>758</v>
      </c>
      <c r="EDL67" s="565" t="s">
        <v>758</v>
      </c>
      <c r="EDM67" s="565" t="s">
        <v>758</v>
      </c>
      <c r="EDN67" s="565" t="s">
        <v>758</v>
      </c>
      <c r="EDO67" s="565" t="s">
        <v>758</v>
      </c>
      <c r="EDP67" s="565" t="s">
        <v>758</v>
      </c>
      <c r="EDQ67" s="565" t="s">
        <v>758</v>
      </c>
      <c r="EDR67" s="565" t="s">
        <v>758</v>
      </c>
      <c r="EDS67" s="565" t="s">
        <v>758</v>
      </c>
      <c r="EDT67" s="565" t="s">
        <v>758</v>
      </c>
      <c r="EDU67" s="565" t="s">
        <v>758</v>
      </c>
      <c r="EDV67" s="565" t="s">
        <v>758</v>
      </c>
      <c r="EDW67" s="565" t="s">
        <v>758</v>
      </c>
      <c r="EDX67" s="565" t="s">
        <v>758</v>
      </c>
      <c r="EDY67" s="565" t="s">
        <v>758</v>
      </c>
      <c r="EDZ67" s="565" t="s">
        <v>758</v>
      </c>
      <c r="EEA67" s="565" t="s">
        <v>758</v>
      </c>
      <c r="EEB67" s="565" t="s">
        <v>758</v>
      </c>
      <c r="EEC67" s="565" t="s">
        <v>758</v>
      </c>
      <c r="EED67" s="565" t="s">
        <v>758</v>
      </c>
      <c r="EEE67" s="565" t="s">
        <v>758</v>
      </c>
      <c r="EEF67" s="565" t="s">
        <v>758</v>
      </c>
      <c r="EEG67" s="565" t="s">
        <v>758</v>
      </c>
      <c r="EEH67" s="565" t="s">
        <v>758</v>
      </c>
      <c r="EEI67" s="565" t="s">
        <v>758</v>
      </c>
      <c r="EEJ67" s="565" t="s">
        <v>758</v>
      </c>
      <c r="EEK67" s="565" t="s">
        <v>758</v>
      </c>
      <c r="EEL67" s="565" t="s">
        <v>758</v>
      </c>
      <c r="EEM67" s="565" t="s">
        <v>758</v>
      </c>
      <c r="EEN67" s="565" t="s">
        <v>758</v>
      </c>
      <c r="EEO67" s="565" t="s">
        <v>758</v>
      </c>
      <c r="EEP67" s="565" t="s">
        <v>758</v>
      </c>
      <c r="EEQ67" s="565" t="s">
        <v>758</v>
      </c>
      <c r="EER67" s="565" t="s">
        <v>758</v>
      </c>
      <c r="EES67" s="565" t="s">
        <v>758</v>
      </c>
      <c r="EET67" s="565" t="s">
        <v>758</v>
      </c>
      <c r="EEU67" s="565" t="s">
        <v>758</v>
      </c>
      <c r="EEV67" s="565" t="s">
        <v>758</v>
      </c>
      <c r="EEW67" s="565" t="s">
        <v>758</v>
      </c>
      <c r="EEX67" s="565" t="s">
        <v>758</v>
      </c>
      <c r="EEY67" s="565" t="s">
        <v>758</v>
      </c>
      <c r="EEZ67" s="565" t="s">
        <v>758</v>
      </c>
      <c r="EFA67" s="565" t="s">
        <v>758</v>
      </c>
      <c r="EFB67" s="565" t="s">
        <v>758</v>
      </c>
      <c r="EFC67" s="565" t="s">
        <v>758</v>
      </c>
      <c r="EFD67" s="565" t="s">
        <v>758</v>
      </c>
      <c r="EFE67" s="565" t="s">
        <v>758</v>
      </c>
      <c r="EFF67" s="565" t="s">
        <v>758</v>
      </c>
      <c r="EFG67" s="565" t="s">
        <v>758</v>
      </c>
      <c r="EFH67" s="565" t="s">
        <v>758</v>
      </c>
      <c r="EFI67" s="565" t="s">
        <v>758</v>
      </c>
      <c r="EFJ67" s="565" t="s">
        <v>758</v>
      </c>
      <c r="EFK67" s="565" t="s">
        <v>758</v>
      </c>
      <c r="EFL67" s="565" t="s">
        <v>758</v>
      </c>
      <c r="EFM67" s="565" t="s">
        <v>758</v>
      </c>
      <c r="EFN67" s="565" t="s">
        <v>758</v>
      </c>
      <c r="EFO67" s="565" t="s">
        <v>758</v>
      </c>
      <c r="EFP67" s="565" t="s">
        <v>758</v>
      </c>
      <c r="EFQ67" s="565" t="s">
        <v>758</v>
      </c>
      <c r="EFR67" s="565" t="s">
        <v>758</v>
      </c>
      <c r="EFS67" s="565" t="s">
        <v>758</v>
      </c>
      <c r="EFT67" s="565" t="s">
        <v>758</v>
      </c>
      <c r="EFU67" s="565" t="s">
        <v>758</v>
      </c>
      <c r="EFV67" s="565" t="s">
        <v>758</v>
      </c>
      <c r="EFW67" s="565" t="s">
        <v>758</v>
      </c>
      <c r="EFX67" s="565" t="s">
        <v>758</v>
      </c>
      <c r="EFY67" s="565" t="s">
        <v>758</v>
      </c>
      <c r="EFZ67" s="565" t="s">
        <v>758</v>
      </c>
      <c r="EGA67" s="565" t="s">
        <v>758</v>
      </c>
      <c r="EGB67" s="565" t="s">
        <v>758</v>
      </c>
      <c r="EGC67" s="565" t="s">
        <v>758</v>
      </c>
      <c r="EGD67" s="565" t="s">
        <v>758</v>
      </c>
      <c r="EGE67" s="565" t="s">
        <v>758</v>
      </c>
      <c r="EGF67" s="565" t="s">
        <v>758</v>
      </c>
      <c r="EGG67" s="565" t="s">
        <v>758</v>
      </c>
      <c r="EGH67" s="565" t="s">
        <v>758</v>
      </c>
      <c r="EGI67" s="565" t="s">
        <v>758</v>
      </c>
      <c r="EGJ67" s="565" t="s">
        <v>758</v>
      </c>
      <c r="EGK67" s="565" t="s">
        <v>758</v>
      </c>
      <c r="EGL67" s="565" t="s">
        <v>758</v>
      </c>
      <c r="EGM67" s="565" t="s">
        <v>758</v>
      </c>
      <c r="EGN67" s="565" t="s">
        <v>758</v>
      </c>
      <c r="EGO67" s="565" t="s">
        <v>758</v>
      </c>
      <c r="EGP67" s="565" t="s">
        <v>758</v>
      </c>
      <c r="EGQ67" s="565" t="s">
        <v>758</v>
      </c>
      <c r="EGR67" s="565" t="s">
        <v>758</v>
      </c>
      <c r="EGS67" s="565" t="s">
        <v>758</v>
      </c>
      <c r="EGT67" s="565" t="s">
        <v>758</v>
      </c>
      <c r="EGU67" s="565" t="s">
        <v>758</v>
      </c>
      <c r="EGV67" s="565" t="s">
        <v>758</v>
      </c>
      <c r="EGW67" s="565" t="s">
        <v>758</v>
      </c>
      <c r="EGX67" s="565" t="s">
        <v>758</v>
      </c>
      <c r="EGY67" s="565" t="s">
        <v>758</v>
      </c>
      <c r="EGZ67" s="565" t="s">
        <v>758</v>
      </c>
      <c r="EHA67" s="565" t="s">
        <v>758</v>
      </c>
      <c r="EHB67" s="565" t="s">
        <v>758</v>
      </c>
      <c r="EHC67" s="565" t="s">
        <v>758</v>
      </c>
      <c r="EHD67" s="565" t="s">
        <v>758</v>
      </c>
      <c r="EHE67" s="565" t="s">
        <v>758</v>
      </c>
      <c r="EHF67" s="565" t="s">
        <v>758</v>
      </c>
      <c r="EHG67" s="565" t="s">
        <v>758</v>
      </c>
      <c r="EHH67" s="565" t="s">
        <v>758</v>
      </c>
      <c r="EHI67" s="565" t="s">
        <v>758</v>
      </c>
      <c r="EHJ67" s="565" t="s">
        <v>758</v>
      </c>
      <c r="EHK67" s="565" t="s">
        <v>758</v>
      </c>
      <c r="EHL67" s="565" t="s">
        <v>758</v>
      </c>
      <c r="EHM67" s="565" t="s">
        <v>758</v>
      </c>
      <c r="EHN67" s="565" t="s">
        <v>758</v>
      </c>
      <c r="EHO67" s="565" t="s">
        <v>758</v>
      </c>
      <c r="EHP67" s="565" t="s">
        <v>758</v>
      </c>
      <c r="EHQ67" s="565" t="s">
        <v>758</v>
      </c>
      <c r="EHR67" s="565" t="s">
        <v>758</v>
      </c>
      <c r="EHS67" s="565" t="s">
        <v>758</v>
      </c>
      <c r="EHT67" s="565" t="s">
        <v>758</v>
      </c>
      <c r="EHU67" s="565" t="s">
        <v>758</v>
      </c>
      <c r="EHV67" s="565" t="s">
        <v>758</v>
      </c>
      <c r="EHW67" s="565" t="s">
        <v>758</v>
      </c>
      <c r="EHX67" s="565" t="s">
        <v>758</v>
      </c>
      <c r="EHY67" s="565" t="s">
        <v>758</v>
      </c>
      <c r="EHZ67" s="565" t="s">
        <v>758</v>
      </c>
      <c r="EIA67" s="565" t="s">
        <v>758</v>
      </c>
      <c r="EIB67" s="565" t="s">
        <v>758</v>
      </c>
      <c r="EIC67" s="565" t="s">
        <v>758</v>
      </c>
      <c r="EID67" s="565" t="s">
        <v>758</v>
      </c>
      <c r="EIE67" s="565" t="s">
        <v>758</v>
      </c>
      <c r="EIF67" s="565" t="s">
        <v>758</v>
      </c>
      <c r="EIG67" s="565" t="s">
        <v>758</v>
      </c>
      <c r="EIH67" s="565" t="s">
        <v>758</v>
      </c>
      <c r="EII67" s="565" t="s">
        <v>758</v>
      </c>
      <c r="EIJ67" s="565" t="s">
        <v>758</v>
      </c>
      <c r="EIK67" s="565" t="s">
        <v>758</v>
      </c>
      <c r="EIL67" s="565" t="s">
        <v>758</v>
      </c>
      <c r="EIM67" s="565" t="s">
        <v>758</v>
      </c>
      <c r="EIN67" s="565" t="s">
        <v>758</v>
      </c>
      <c r="EIO67" s="565" t="s">
        <v>758</v>
      </c>
      <c r="EIP67" s="565" t="s">
        <v>758</v>
      </c>
      <c r="EIQ67" s="565" t="s">
        <v>758</v>
      </c>
      <c r="EIR67" s="565" t="s">
        <v>758</v>
      </c>
      <c r="EIS67" s="565" t="s">
        <v>758</v>
      </c>
      <c r="EIT67" s="565" t="s">
        <v>758</v>
      </c>
      <c r="EIU67" s="565" t="s">
        <v>758</v>
      </c>
      <c r="EIV67" s="565" t="s">
        <v>758</v>
      </c>
      <c r="EIW67" s="565" t="s">
        <v>758</v>
      </c>
      <c r="EIX67" s="565" t="s">
        <v>758</v>
      </c>
      <c r="EIY67" s="565" t="s">
        <v>758</v>
      </c>
      <c r="EIZ67" s="565" t="s">
        <v>758</v>
      </c>
      <c r="EJA67" s="565" t="s">
        <v>758</v>
      </c>
      <c r="EJB67" s="565" t="s">
        <v>758</v>
      </c>
      <c r="EJC67" s="565" t="s">
        <v>758</v>
      </c>
      <c r="EJD67" s="565" t="s">
        <v>758</v>
      </c>
      <c r="EJE67" s="565" t="s">
        <v>758</v>
      </c>
      <c r="EJF67" s="565" t="s">
        <v>758</v>
      </c>
      <c r="EJG67" s="565" t="s">
        <v>758</v>
      </c>
      <c r="EJH67" s="565" t="s">
        <v>758</v>
      </c>
      <c r="EJI67" s="565" t="s">
        <v>758</v>
      </c>
      <c r="EJJ67" s="565" t="s">
        <v>758</v>
      </c>
      <c r="EJK67" s="565" t="s">
        <v>758</v>
      </c>
      <c r="EJL67" s="565" t="s">
        <v>758</v>
      </c>
      <c r="EJM67" s="565" t="s">
        <v>758</v>
      </c>
      <c r="EJN67" s="565" t="s">
        <v>758</v>
      </c>
      <c r="EJO67" s="565" t="s">
        <v>758</v>
      </c>
      <c r="EJP67" s="565" t="s">
        <v>758</v>
      </c>
      <c r="EJQ67" s="565" t="s">
        <v>758</v>
      </c>
      <c r="EJR67" s="565" t="s">
        <v>758</v>
      </c>
      <c r="EJS67" s="565" t="s">
        <v>758</v>
      </c>
      <c r="EJT67" s="565" t="s">
        <v>758</v>
      </c>
      <c r="EJU67" s="565" t="s">
        <v>758</v>
      </c>
      <c r="EJV67" s="565" t="s">
        <v>758</v>
      </c>
      <c r="EJW67" s="565" t="s">
        <v>758</v>
      </c>
      <c r="EJX67" s="565" t="s">
        <v>758</v>
      </c>
      <c r="EJY67" s="565" t="s">
        <v>758</v>
      </c>
      <c r="EJZ67" s="565" t="s">
        <v>758</v>
      </c>
      <c r="EKA67" s="565" t="s">
        <v>758</v>
      </c>
      <c r="EKB67" s="565" t="s">
        <v>758</v>
      </c>
      <c r="EKC67" s="565" t="s">
        <v>758</v>
      </c>
      <c r="EKD67" s="565" t="s">
        <v>758</v>
      </c>
      <c r="EKE67" s="565" t="s">
        <v>758</v>
      </c>
      <c r="EKF67" s="565" t="s">
        <v>758</v>
      </c>
      <c r="EKG67" s="565" t="s">
        <v>758</v>
      </c>
      <c r="EKH67" s="565" t="s">
        <v>758</v>
      </c>
      <c r="EKI67" s="565" t="s">
        <v>758</v>
      </c>
      <c r="EKJ67" s="565" t="s">
        <v>758</v>
      </c>
      <c r="EKK67" s="565" t="s">
        <v>758</v>
      </c>
      <c r="EKL67" s="565" t="s">
        <v>758</v>
      </c>
      <c r="EKM67" s="565" t="s">
        <v>758</v>
      </c>
      <c r="EKN67" s="565" t="s">
        <v>758</v>
      </c>
      <c r="EKO67" s="565" t="s">
        <v>758</v>
      </c>
      <c r="EKP67" s="565" t="s">
        <v>758</v>
      </c>
      <c r="EKQ67" s="565" t="s">
        <v>758</v>
      </c>
      <c r="EKR67" s="565" t="s">
        <v>758</v>
      </c>
      <c r="EKS67" s="565" t="s">
        <v>758</v>
      </c>
      <c r="EKT67" s="565" t="s">
        <v>758</v>
      </c>
      <c r="EKU67" s="565" t="s">
        <v>758</v>
      </c>
      <c r="EKV67" s="565" t="s">
        <v>758</v>
      </c>
      <c r="EKW67" s="565" t="s">
        <v>758</v>
      </c>
      <c r="EKX67" s="565" t="s">
        <v>758</v>
      </c>
      <c r="EKY67" s="565" t="s">
        <v>758</v>
      </c>
      <c r="EKZ67" s="565" t="s">
        <v>758</v>
      </c>
      <c r="ELA67" s="565" t="s">
        <v>758</v>
      </c>
      <c r="ELB67" s="565" t="s">
        <v>758</v>
      </c>
      <c r="ELC67" s="565" t="s">
        <v>758</v>
      </c>
      <c r="ELD67" s="565" t="s">
        <v>758</v>
      </c>
      <c r="ELE67" s="565" t="s">
        <v>758</v>
      </c>
      <c r="ELF67" s="565" t="s">
        <v>758</v>
      </c>
      <c r="ELG67" s="565" t="s">
        <v>758</v>
      </c>
      <c r="ELH67" s="565" t="s">
        <v>758</v>
      </c>
      <c r="ELI67" s="565" t="s">
        <v>758</v>
      </c>
      <c r="ELJ67" s="565" t="s">
        <v>758</v>
      </c>
      <c r="ELK67" s="565" t="s">
        <v>758</v>
      </c>
      <c r="ELL67" s="565" t="s">
        <v>758</v>
      </c>
      <c r="ELM67" s="565" t="s">
        <v>758</v>
      </c>
      <c r="ELN67" s="565" t="s">
        <v>758</v>
      </c>
      <c r="ELO67" s="565" t="s">
        <v>758</v>
      </c>
      <c r="ELP67" s="565" t="s">
        <v>758</v>
      </c>
      <c r="ELQ67" s="565" t="s">
        <v>758</v>
      </c>
      <c r="ELR67" s="565" t="s">
        <v>758</v>
      </c>
      <c r="ELS67" s="565" t="s">
        <v>758</v>
      </c>
      <c r="ELT67" s="565" t="s">
        <v>758</v>
      </c>
      <c r="ELU67" s="565" t="s">
        <v>758</v>
      </c>
      <c r="ELV67" s="565" t="s">
        <v>758</v>
      </c>
      <c r="ELW67" s="565" t="s">
        <v>758</v>
      </c>
      <c r="ELX67" s="565" t="s">
        <v>758</v>
      </c>
      <c r="ELY67" s="565" t="s">
        <v>758</v>
      </c>
      <c r="ELZ67" s="565" t="s">
        <v>758</v>
      </c>
      <c r="EMA67" s="565" t="s">
        <v>758</v>
      </c>
      <c r="EMB67" s="565" t="s">
        <v>758</v>
      </c>
      <c r="EMC67" s="565" t="s">
        <v>758</v>
      </c>
      <c r="EMD67" s="565" t="s">
        <v>758</v>
      </c>
      <c r="EME67" s="565" t="s">
        <v>758</v>
      </c>
      <c r="EMF67" s="565" t="s">
        <v>758</v>
      </c>
      <c r="EMG67" s="565" t="s">
        <v>758</v>
      </c>
      <c r="EMH67" s="565" t="s">
        <v>758</v>
      </c>
      <c r="EMI67" s="565" t="s">
        <v>758</v>
      </c>
      <c r="EMJ67" s="565" t="s">
        <v>758</v>
      </c>
      <c r="EMK67" s="565" t="s">
        <v>758</v>
      </c>
      <c r="EML67" s="565" t="s">
        <v>758</v>
      </c>
      <c r="EMM67" s="565" t="s">
        <v>758</v>
      </c>
      <c r="EMN67" s="565" t="s">
        <v>758</v>
      </c>
      <c r="EMO67" s="565" t="s">
        <v>758</v>
      </c>
      <c r="EMP67" s="565" t="s">
        <v>758</v>
      </c>
      <c r="EMQ67" s="565" t="s">
        <v>758</v>
      </c>
      <c r="EMR67" s="565" t="s">
        <v>758</v>
      </c>
      <c r="EMS67" s="565" t="s">
        <v>758</v>
      </c>
      <c r="EMT67" s="565" t="s">
        <v>758</v>
      </c>
      <c r="EMU67" s="565" t="s">
        <v>758</v>
      </c>
      <c r="EMV67" s="565" t="s">
        <v>758</v>
      </c>
      <c r="EMW67" s="565" t="s">
        <v>758</v>
      </c>
      <c r="EMX67" s="565" t="s">
        <v>758</v>
      </c>
      <c r="EMY67" s="565" t="s">
        <v>758</v>
      </c>
      <c r="EMZ67" s="565" t="s">
        <v>758</v>
      </c>
      <c r="ENA67" s="565" t="s">
        <v>758</v>
      </c>
      <c r="ENB67" s="565" t="s">
        <v>758</v>
      </c>
      <c r="ENC67" s="565" t="s">
        <v>758</v>
      </c>
      <c r="END67" s="565" t="s">
        <v>758</v>
      </c>
      <c r="ENE67" s="565" t="s">
        <v>758</v>
      </c>
      <c r="ENF67" s="565" t="s">
        <v>758</v>
      </c>
      <c r="ENG67" s="565" t="s">
        <v>758</v>
      </c>
      <c r="ENH67" s="565" t="s">
        <v>758</v>
      </c>
      <c r="ENI67" s="565" t="s">
        <v>758</v>
      </c>
      <c r="ENJ67" s="565" t="s">
        <v>758</v>
      </c>
      <c r="ENK67" s="565" t="s">
        <v>758</v>
      </c>
      <c r="ENL67" s="565" t="s">
        <v>758</v>
      </c>
      <c r="ENM67" s="565" t="s">
        <v>758</v>
      </c>
      <c r="ENN67" s="565" t="s">
        <v>758</v>
      </c>
      <c r="ENO67" s="565" t="s">
        <v>758</v>
      </c>
      <c r="ENP67" s="565" t="s">
        <v>758</v>
      </c>
      <c r="ENQ67" s="565" t="s">
        <v>758</v>
      </c>
      <c r="ENR67" s="565" t="s">
        <v>758</v>
      </c>
      <c r="ENS67" s="565" t="s">
        <v>758</v>
      </c>
      <c r="ENT67" s="565" t="s">
        <v>758</v>
      </c>
      <c r="ENU67" s="565" t="s">
        <v>758</v>
      </c>
      <c r="ENV67" s="565" t="s">
        <v>758</v>
      </c>
      <c r="ENW67" s="565" t="s">
        <v>758</v>
      </c>
      <c r="ENX67" s="565" t="s">
        <v>758</v>
      </c>
      <c r="ENY67" s="565" t="s">
        <v>758</v>
      </c>
      <c r="ENZ67" s="565" t="s">
        <v>758</v>
      </c>
      <c r="EOA67" s="565" t="s">
        <v>758</v>
      </c>
      <c r="EOB67" s="565" t="s">
        <v>758</v>
      </c>
      <c r="EOC67" s="565" t="s">
        <v>758</v>
      </c>
      <c r="EOD67" s="565" t="s">
        <v>758</v>
      </c>
      <c r="EOE67" s="565" t="s">
        <v>758</v>
      </c>
      <c r="EOF67" s="565" t="s">
        <v>758</v>
      </c>
      <c r="EOG67" s="565" t="s">
        <v>758</v>
      </c>
      <c r="EOH67" s="565" t="s">
        <v>758</v>
      </c>
      <c r="EOI67" s="565" t="s">
        <v>758</v>
      </c>
      <c r="EOJ67" s="565" t="s">
        <v>758</v>
      </c>
      <c r="EOK67" s="565" t="s">
        <v>758</v>
      </c>
      <c r="EOL67" s="565" t="s">
        <v>758</v>
      </c>
      <c r="EOM67" s="565" t="s">
        <v>758</v>
      </c>
      <c r="EON67" s="565" t="s">
        <v>758</v>
      </c>
      <c r="EOO67" s="565" t="s">
        <v>758</v>
      </c>
      <c r="EOP67" s="565" t="s">
        <v>758</v>
      </c>
      <c r="EOQ67" s="565" t="s">
        <v>758</v>
      </c>
      <c r="EOR67" s="565" t="s">
        <v>758</v>
      </c>
      <c r="EOS67" s="565" t="s">
        <v>758</v>
      </c>
      <c r="EOT67" s="565" t="s">
        <v>758</v>
      </c>
      <c r="EOU67" s="565" t="s">
        <v>758</v>
      </c>
      <c r="EOV67" s="565" t="s">
        <v>758</v>
      </c>
      <c r="EOW67" s="565" t="s">
        <v>758</v>
      </c>
      <c r="EOX67" s="565" t="s">
        <v>758</v>
      </c>
      <c r="EOY67" s="565" t="s">
        <v>758</v>
      </c>
      <c r="EOZ67" s="565" t="s">
        <v>758</v>
      </c>
      <c r="EPA67" s="565" t="s">
        <v>758</v>
      </c>
      <c r="EPB67" s="565" t="s">
        <v>758</v>
      </c>
      <c r="EPC67" s="565" t="s">
        <v>758</v>
      </c>
      <c r="EPD67" s="565" t="s">
        <v>758</v>
      </c>
      <c r="EPE67" s="565" t="s">
        <v>758</v>
      </c>
      <c r="EPF67" s="565" t="s">
        <v>758</v>
      </c>
      <c r="EPG67" s="565" t="s">
        <v>758</v>
      </c>
      <c r="EPH67" s="565" t="s">
        <v>758</v>
      </c>
      <c r="EPI67" s="565" t="s">
        <v>758</v>
      </c>
      <c r="EPJ67" s="565" t="s">
        <v>758</v>
      </c>
      <c r="EPK67" s="565" t="s">
        <v>758</v>
      </c>
      <c r="EPL67" s="565" t="s">
        <v>758</v>
      </c>
      <c r="EPM67" s="565" t="s">
        <v>758</v>
      </c>
      <c r="EPN67" s="565" t="s">
        <v>758</v>
      </c>
      <c r="EPO67" s="565" t="s">
        <v>758</v>
      </c>
      <c r="EPP67" s="565" t="s">
        <v>758</v>
      </c>
      <c r="EPQ67" s="565" t="s">
        <v>758</v>
      </c>
      <c r="EPR67" s="565" t="s">
        <v>758</v>
      </c>
      <c r="EPS67" s="565" t="s">
        <v>758</v>
      </c>
      <c r="EPT67" s="565" t="s">
        <v>758</v>
      </c>
      <c r="EPU67" s="565" t="s">
        <v>758</v>
      </c>
      <c r="EPV67" s="565" t="s">
        <v>758</v>
      </c>
      <c r="EPW67" s="565" t="s">
        <v>758</v>
      </c>
      <c r="EPX67" s="565" t="s">
        <v>758</v>
      </c>
      <c r="EPY67" s="565" t="s">
        <v>758</v>
      </c>
      <c r="EPZ67" s="565" t="s">
        <v>758</v>
      </c>
      <c r="EQA67" s="565" t="s">
        <v>758</v>
      </c>
      <c r="EQB67" s="565" t="s">
        <v>758</v>
      </c>
      <c r="EQC67" s="565" t="s">
        <v>758</v>
      </c>
      <c r="EQD67" s="565" t="s">
        <v>758</v>
      </c>
      <c r="EQE67" s="565" t="s">
        <v>758</v>
      </c>
      <c r="EQF67" s="565" t="s">
        <v>758</v>
      </c>
      <c r="EQG67" s="565" t="s">
        <v>758</v>
      </c>
      <c r="EQH67" s="565" t="s">
        <v>758</v>
      </c>
      <c r="EQI67" s="565" t="s">
        <v>758</v>
      </c>
      <c r="EQJ67" s="565" t="s">
        <v>758</v>
      </c>
      <c r="EQK67" s="565" t="s">
        <v>758</v>
      </c>
      <c r="EQL67" s="565" t="s">
        <v>758</v>
      </c>
      <c r="EQM67" s="565" t="s">
        <v>758</v>
      </c>
      <c r="EQN67" s="565" t="s">
        <v>758</v>
      </c>
      <c r="EQO67" s="565" t="s">
        <v>758</v>
      </c>
      <c r="EQP67" s="565" t="s">
        <v>758</v>
      </c>
      <c r="EQQ67" s="565" t="s">
        <v>758</v>
      </c>
      <c r="EQR67" s="565" t="s">
        <v>758</v>
      </c>
      <c r="EQS67" s="565" t="s">
        <v>758</v>
      </c>
      <c r="EQT67" s="565" t="s">
        <v>758</v>
      </c>
      <c r="EQU67" s="565" t="s">
        <v>758</v>
      </c>
      <c r="EQV67" s="565" t="s">
        <v>758</v>
      </c>
      <c r="EQW67" s="565" t="s">
        <v>758</v>
      </c>
      <c r="EQX67" s="565" t="s">
        <v>758</v>
      </c>
      <c r="EQY67" s="565" t="s">
        <v>758</v>
      </c>
      <c r="EQZ67" s="565" t="s">
        <v>758</v>
      </c>
      <c r="ERA67" s="565" t="s">
        <v>758</v>
      </c>
      <c r="ERB67" s="565" t="s">
        <v>758</v>
      </c>
      <c r="ERC67" s="565" t="s">
        <v>758</v>
      </c>
      <c r="ERD67" s="565" t="s">
        <v>758</v>
      </c>
      <c r="ERE67" s="565" t="s">
        <v>758</v>
      </c>
      <c r="ERF67" s="565" t="s">
        <v>758</v>
      </c>
      <c r="ERG67" s="565" t="s">
        <v>758</v>
      </c>
      <c r="ERH67" s="565" t="s">
        <v>758</v>
      </c>
      <c r="ERI67" s="565" t="s">
        <v>758</v>
      </c>
      <c r="ERJ67" s="565" t="s">
        <v>758</v>
      </c>
      <c r="ERK67" s="565" t="s">
        <v>758</v>
      </c>
      <c r="ERL67" s="565" t="s">
        <v>758</v>
      </c>
      <c r="ERM67" s="565" t="s">
        <v>758</v>
      </c>
      <c r="ERN67" s="565" t="s">
        <v>758</v>
      </c>
      <c r="ERO67" s="565" t="s">
        <v>758</v>
      </c>
      <c r="ERP67" s="565" t="s">
        <v>758</v>
      </c>
      <c r="ERQ67" s="565" t="s">
        <v>758</v>
      </c>
      <c r="ERR67" s="565" t="s">
        <v>758</v>
      </c>
      <c r="ERS67" s="565" t="s">
        <v>758</v>
      </c>
      <c r="ERT67" s="565" t="s">
        <v>758</v>
      </c>
      <c r="ERU67" s="565" t="s">
        <v>758</v>
      </c>
      <c r="ERV67" s="565" t="s">
        <v>758</v>
      </c>
      <c r="ERW67" s="565" t="s">
        <v>758</v>
      </c>
      <c r="ERX67" s="565" t="s">
        <v>758</v>
      </c>
      <c r="ERY67" s="565" t="s">
        <v>758</v>
      </c>
      <c r="ERZ67" s="565" t="s">
        <v>758</v>
      </c>
      <c r="ESA67" s="565" t="s">
        <v>758</v>
      </c>
      <c r="ESB67" s="565" t="s">
        <v>758</v>
      </c>
      <c r="ESC67" s="565" t="s">
        <v>758</v>
      </c>
      <c r="ESD67" s="565" t="s">
        <v>758</v>
      </c>
      <c r="ESE67" s="565" t="s">
        <v>758</v>
      </c>
      <c r="ESF67" s="565" t="s">
        <v>758</v>
      </c>
      <c r="ESG67" s="565" t="s">
        <v>758</v>
      </c>
      <c r="ESH67" s="565" t="s">
        <v>758</v>
      </c>
      <c r="ESI67" s="565" t="s">
        <v>758</v>
      </c>
      <c r="ESJ67" s="565" t="s">
        <v>758</v>
      </c>
      <c r="ESK67" s="565" t="s">
        <v>758</v>
      </c>
      <c r="ESL67" s="565" t="s">
        <v>758</v>
      </c>
      <c r="ESM67" s="565" t="s">
        <v>758</v>
      </c>
      <c r="ESN67" s="565" t="s">
        <v>758</v>
      </c>
      <c r="ESO67" s="565" t="s">
        <v>758</v>
      </c>
      <c r="ESP67" s="565" t="s">
        <v>758</v>
      </c>
      <c r="ESQ67" s="565" t="s">
        <v>758</v>
      </c>
      <c r="ESR67" s="565" t="s">
        <v>758</v>
      </c>
      <c r="ESS67" s="565" t="s">
        <v>758</v>
      </c>
      <c r="EST67" s="565" t="s">
        <v>758</v>
      </c>
      <c r="ESU67" s="565" t="s">
        <v>758</v>
      </c>
      <c r="ESV67" s="565" t="s">
        <v>758</v>
      </c>
      <c r="ESW67" s="565" t="s">
        <v>758</v>
      </c>
      <c r="ESX67" s="565" t="s">
        <v>758</v>
      </c>
      <c r="ESY67" s="565" t="s">
        <v>758</v>
      </c>
      <c r="ESZ67" s="565" t="s">
        <v>758</v>
      </c>
      <c r="ETA67" s="565" t="s">
        <v>758</v>
      </c>
      <c r="ETB67" s="565" t="s">
        <v>758</v>
      </c>
      <c r="ETC67" s="565" t="s">
        <v>758</v>
      </c>
      <c r="ETD67" s="565" t="s">
        <v>758</v>
      </c>
      <c r="ETE67" s="565" t="s">
        <v>758</v>
      </c>
      <c r="ETF67" s="565" t="s">
        <v>758</v>
      </c>
      <c r="ETG67" s="565" t="s">
        <v>758</v>
      </c>
      <c r="ETH67" s="565" t="s">
        <v>758</v>
      </c>
      <c r="ETI67" s="565" t="s">
        <v>758</v>
      </c>
      <c r="ETJ67" s="565" t="s">
        <v>758</v>
      </c>
      <c r="ETK67" s="565" t="s">
        <v>758</v>
      </c>
      <c r="ETL67" s="565" t="s">
        <v>758</v>
      </c>
      <c r="ETM67" s="565" t="s">
        <v>758</v>
      </c>
      <c r="ETN67" s="565" t="s">
        <v>758</v>
      </c>
      <c r="ETO67" s="565" t="s">
        <v>758</v>
      </c>
      <c r="ETP67" s="565" t="s">
        <v>758</v>
      </c>
      <c r="ETQ67" s="565" t="s">
        <v>758</v>
      </c>
      <c r="ETR67" s="565" t="s">
        <v>758</v>
      </c>
      <c r="ETS67" s="565" t="s">
        <v>758</v>
      </c>
      <c r="ETT67" s="565" t="s">
        <v>758</v>
      </c>
      <c r="ETU67" s="565" t="s">
        <v>758</v>
      </c>
      <c r="ETV67" s="565" t="s">
        <v>758</v>
      </c>
      <c r="ETW67" s="565" t="s">
        <v>758</v>
      </c>
      <c r="ETX67" s="565" t="s">
        <v>758</v>
      </c>
      <c r="ETY67" s="565" t="s">
        <v>758</v>
      </c>
      <c r="ETZ67" s="565" t="s">
        <v>758</v>
      </c>
      <c r="EUA67" s="565" t="s">
        <v>758</v>
      </c>
      <c r="EUB67" s="565" t="s">
        <v>758</v>
      </c>
      <c r="EUC67" s="565" t="s">
        <v>758</v>
      </c>
      <c r="EUD67" s="565" t="s">
        <v>758</v>
      </c>
      <c r="EUE67" s="565" t="s">
        <v>758</v>
      </c>
      <c r="EUF67" s="565" t="s">
        <v>758</v>
      </c>
      <c r="EUG67" s="565" t="s">
        <v>758</v>
      </c>
      <c r="EUH67" s="565" t="s">
        <v>758</v>
      </c>
      <c r="EUI67" s="565" t="s">
        <v>758</v>
      </c>
      <c r="EUJ67" s="565" t="s">
        <v>758</v>
      </c>
      <c r="EUK67" s="565" t="s">
        <v>758</v>
      </c>
      <c r="EUL67" s="565" t="s">
        <v>758</v>
      </c>
      <c r="EUM67" s="565" t="s">
        <v>758</v>
      </c>
      <c r="EUN67" s="565" t="s">
        <v>758</v>
      </c>
      <c r="EUO67" s="565" t="s">
        <v>758</v>
      </c>
      <c r="EUP67" s="565" t="s">
        <v>758</v>
      </c>
      <c r="EUQ67" s="565" t="s">
        <v>758</v>
      </c>
      <c r="EUR67" s="565" t="s">
        <v>758</v>
      </c>
      <c r="EUS67" s="565" t="s">
        <v>758</v>
      </c>
      <c r="EUT67" s="565" t="s">
        <v>758</v>
      </c>
      <c r="EUU67" s="565" t="s">
        <v>758</v>
      </c>
      <c r="EUV67" s="565" t="s">
        <v>758</v>
      </c>
      <c r="EUW67" s="565" t="s">
        <v>758</v>
      </c>
      <c r="EUX67" s="565" t="s">
        <v>758</v>
      </c>
      <c r="EUY67" s="565" t="s">
        <v>758</v>
      </c>
      <c r="EUZ67" s="565" t="s">
        <v>758</v>
      </c>
      <c r="EVA67" s="565" t="s">
        <v>758</v>
      </c>
      <c r="EVB67" s="565" t="s">
        <v>758</v>
      </c>
      <c r="EVC67" s="565" t="s">
        <v>758</v>
      </c>
      <c r="EVD67" s="565" t="s">
        <v>758</v>
      </c>
      <c r="EVE67" s="565" t="s">
        <v>758</v>
      </c>
      <c r="EVF67" s="565" t="s">
        <v>758</v>
      </c>
      <c r="EVG67" s="565" t="s">
        <v>758</v>
      </c>
      <c r="EVH67" s="565" t="s">
        <v>758</v>
      </c>
      <c r="EVI67" s="565" t="s">
        <v>758</v>
      </c>
      <c r="EVJ67" s="565" t="s">
        <v>758</v>
      </c>
      <c r="EVK67" s="565" t="s">
        <v>758</v>
      </c>
      <c r="EVL67" s="565" t="s">
        <v>758</v>
      </c>
      <c r="EVM67" s="565" t="s">
        <v>758</v>
      </c>
      <c r="EVN67" s="565" t="s">
        <v>758</v>
      </c>
      <c r="EVO67" s="565" t="s">
        <v>758</v>
      </c>
      <c r="EVP67" s="565" t="s">
        <v>758</v>
      </c>
      <c r="EVQ67" s="565" t="s">
        <v>758</v>
      </c>
      <c r="EVR67" s="565" t="s">
        <v>758</v>
      </c>
      <c r="EVS67" s="565" t="s">
        <v>758</v>
      </c>
      <c r="EVT67" s="565" t="s">
        <v>758</v>
      </c>
      <c r="EVU67" s="565" t="s">
        <v>758</v>
      </c>
      <c r="EVV67" s="565" t="s">
        <v>758</v>
      </c>
      <c r="EVW67" s="565" t="s">
        <v>758</v>
      </c>
      <c r="EVX67" s="565" t="s">
        <v>758</v>
      </c>
      <c r="EVY67" s="565" t="s">
        <v>758</v>
      </c>
      <c r="EVZ67" s="565" t="s">
        <v>758</v>
      </c>
      <c r="EWA67" s="565" t="s">
        <v>758</v>
      </c>
      <c r="EWB67" s="565" t="s">
        <v>758</v>
      </c>
      <c r="EWC67" s="565" t="s">
        <v>758</v>
      </c>
      <c r="EWD67" s="565" t="s">
        <v>758</v>
      </c>
      <c r="EWE67" s="565" t="s">
        <v>758</v>
      </c>
      <c r="EWF67" s="565" t="s">
        <v>758</v>
      </c>
      <c r="EWG67" s="565" t="s">
        <v>758</v>
      </c>
      <c r="EWH67" s="565" t="s">
        <v>758</v>
      </c>
      <c r="EWI67" s="565" t="s">
        <v>758</v>
      </c>
      <c r="EWJ67" s="565" t="s">
        <v>758</v>
      </c>
      <c r="EWK67" s="565" t="s">
        <v>758</v>
      </c>
      <c r="EWL67" s="565" t="s">
        <v>758</v>
      </c>
      <c r="EWM67" s="565" t="s">
        <v>758</v>
      </c>
      <c r="EWN67" s="565" t="s">
        <v>758</v>
      </c>
      <c r="EWO67" s="565" t="s">
        <v>758</v>
      </c>
      <c r="EWP67" s="565" t="s">
        <v>758</v>
      </c>
      <c r="EWQ67" s="565" t="s">
        <v>758</v>
      </c>
      <c r="EWR67" s="565" t="s">
        <v>758</v>
      </c>
      <c r="EWS67" s="565" t="s">
        <v>758</v>
      </c>
      <c r="EWT67" s="565" t="s">
        <v>758</v>
      </c>
      <c r="EWU67" s="565" t="s">
        <v>758</v>
      </c>
      <c r="EWV67" s="565" t="s">
        <v>758</v>
      </c>
      <c r="EWW67" s="565" t="s">
        <v>758</v>
      </c>
      <c r="EWX67" s="565" t="s">
        <v>758</v>
      </c>
      <c r="EWY67" s="565" t="s">
        <v>758</v>
      </c>
      <c r="EWZ67" s="565" t="s">
        <v>758</v>
      </c>
      <c r="EXA67" s="565" t="s">
        <v>758</v>
      </c>
      <c r="EXB67" s="565" t="s">
        <v>758</v>
      </c>
      <c r="EXC67" s="565" t="s">
        <v>758</v>
      </c>
      <c r="EXD67" s="565" t="s">
        <v>758</v>
      </c>
      <c r="EXE67" s="565" t="s">
        <v>758</v>
      </c>
      <c r="EXF67" s="565" t="s">
        <v>758</v>
      </c>
      <c r="EXG67" s="565" t="s">
        <v>758</v>
      </c>
      <c r="EXH67" s="565" t="s">
        <v>758</v>
      </c>
      <c r="EXI67" s="565" t="s">
        <v>758</v>
      </c>
      <c r="EXJ67" s="565" t="s">
        <v>758</v>
      </c>
      <c r="EXK67" s="565" t="s">
        <v>758</v>
      </c>
      <c r="EXL67" s="565" t="s">
        <v>758</v>
      </c>
      <c r="EXM67" s="565" t="s">
        <v>758</v>
      </c>
      <c r="EXN67" s="565" t="s">
        <v>758</v>
      </c>
      <c r="EXO67" s="565" t="s">
        <v>758</v>
      </c>
      <c r="EXP67" s="565" t="s">
        <v>758</v>
      </c>
      <c r="EXQ67" s="565" t="s">
        <v>758</v>
      </c>
      <c r="EXR67" s="565" t="s">
        <v>758</v>
      </c>
      <c r="EXS67" s="565" t="s">
        <v>758</v>
      </c>
      <c r="EXT67" s="565" t="s">
        <v>758</v>
      </c>
      <c r="EXU67" s="565" t="s">
        <v>758</v>
      </c>
      <c r="EXV67" s="565" t="s">
        <v>758</v>
      </c>
      <c r="EXW67" s="565" t="s">
        <v>758</v>
      </c>
      <c r="EXX67" s="565" t="s">
        <v>758</v>
      </c>
      <c r="EXY67" s="565" t="s">
        <v>758</v>
      </c>
      <c r="EXZ67" s="565" t="s">
        <v>758</v>
      </c>
      <c r="EYA67" s="565" t="s">
        <v>758</v>
      </c>
      <c r="EYB67" s="565" t="s">
        <v>758</v>
      </c>
      <c r="EYC67" s="565" t="s">
        <v>758</v>
      </c>
      <c r="EYD67" s="565" t="s">
        <v>758</v>
      </c>
      <c r="EYE67" s="565" t="s">
        <v>758</v>
      </c>
      <c r="EYF67" s="565" t="s">
        <v>758</v>
      </c>
      <c r="EYG67" s="565" t="s">
        <v>758</v>
      </c>
      <c r="EYH67" s="565" t="s">
        <v>758</v>
      </c>
      <c r="EYI67" s="565" t="s">
        <v>758</v>
      </c>
      <c r="EYJ67" s="565" t="s">
        <v>758</v>
      </c>
      <c r="EYK67" s="565" t="s">
        <v>758</v>
      </c>
      <c r="EYL67" s="565" t="s">
        <v>758</v>
      </c>
      <c r="EYM67" s="565" t="s">
        <v>758</v>
      </c>
      <c r="EYN67" s="565" t="s">
        <v>758</v>
      </c>
      <c r="EYO67" s="565" t="s">
        <v>758</v>
      </c>
      <c r="EYP67" s="565" t="s">
        <v>758</v>
      </c>
      <c r="EYQ67" s="565" t="s">
        <v>758</v>
      </c>
      <c r="EYR67" s="565" t="s">
        <v>758</v>
      </c>
      <c r="EYS67" s="565" t="s">
        <v>758</v>
      </c>
      <c r="EYT67" s="565" t="s">
        <v>758</v>
      </c>
      <c r="EYU67" s="565" t="s">
        <v>758</v>
      </c>
      <c r="EYV67" s="565" t="s">
        <v>758</v>
      </c>
      <c r="EYW67" s="565" t="s">
        <v>758</v>
      </c>
      <c r="EYX67" s="565" t="s">
        <v>758</v>
      </c>
      <c r="EYY67" s="565" t="s">
        <v>758</v>
      </c>
      <c r="EYZ67" s="565" t="s">
        <v>758</v>
      </c>
      <c r="EZA67" s="565" t="s">
        <v>758</v>
      </c>
      <c r="EZB67" s="565" t="s">
        <v>758</v>
      </c>
      <c r="EZC67" s="565" t="s">
        <v>758</v>
      </c>
      <c r="EZD67" s="565" t="s">
        <v>758</v>
      </c>
      <c r="EZE67" s="565" t="s">
        <v>758</v>
      </c>
      <c r="EZF67" s="565" t="s">
        <v>758</v>
      </c>
      <c r="EZG67" s="565" t="s">
        <v>758</v>
      </c>
      <c r="EZH67" s="565" t="s">
        <v>758</v>
      </c>
      <c r="EZI67" s="565" t="s">
        <v>758</v>
      </c>
      <c r="EZJ67" s="565" t="s">
        <v>758</v>
      </c>
      <c r="EZK67" s="565" t="s">
        <v>758</v>
      </c>
      <c r="EZL67" s="565" t="s">
        <v>758</v>
      </c>
      <c r="EZM67" s="565" t="s">
        <v>758</v>
      </c>
      <c r="EZN67" s="565" t="s">
        <v>758</v>
      </c>
      <c r="EZO67" s="565" t="s">
        <v>758</v>
      </c>
      <c r="EZP67" s="565" t="s">
        <v>758</v>
      </c>
      <c r="EZQ67" s="565" t="s">
        <v>758</v>
      </c>
      <c r="EZR67" s="565" t="s">
        <v>758</v>
      </c>
      <c r="EZS67" s="565" t="s">
        <v>758</v>
      </c>
      <c r="EZT67" s="565" t="s">
        <v>758</v>
      </c>
      <c r="EZU67" s="565" t="s">
        <v>758</v>
      </c>
      <c r="EZV67" s="565" t="s">
        <v>758</v>
      </c>
      <c r="EZW67" s="565" t="s">
        <v>758</v>
      </c>
      <c r="EZX67" s="565" t="s">
        <v>758</v>
      </c>
      <c r="EZY67" s="565" t="s">
        <v>758</v>
      </c>
      <c r="EZZ67" s="565" t="s">
        <v>758</v>
      </c>
      <c r="FAA67" s="565" t="s">
        <v>758</v>
      </c>
      <c r="FAB67" s="565" t="s">
        <v>758</v>
      </c>
      <c r="FAC67" s="565" t="s">
        <v>758</v>
      </c>
      <c r="FAD67" s="565" t="s">
        <v>758</v>
      </c>
      <c r="FAE67" s="565" t="s">
        <v>758</v>
      </c>
      <c r="FAF67" s="565" t="s">
        <v>758</v>
      </c>
      <c r="FAG67" s="565" t="s">
        <v>758</v>
      </c>
      <c r="FAH67" s="565" t="s">
        <v>758</v>
      </c>
      <c r="FAI67" s="565" t="s">
        <v>758</v>
      </c>
      <c r="FAJ67" s="565" t="s">
        <v>758</v>
      </c>
      <c r="FAK67" s="565" t="s">
        <v>758</v>
      </c>
      <c r="FAL67" s="565" t="s">
        <v>758</v>
      </c>
      <c r="FAM67" s="565" t="s">
        <v>758</v>
      </c>
      <c r="FAN67" s="565" t="s">
        <v>758</v>
      </c>
      <c r="FAO67" s="565" t="s">
        <v>758</v>
      </c>
      <c r="FAP67" s="565" t="s">
        <v>758</v>
      </c>
      <c r="FAQ67" s="565" t="s">
        <v>758</v>
      </c>
      <c r="FAR67" s="565" t="s">
        <v>758</v>
      </c>
      <c r="FAS67" s="565" t="s">
        <v>758</v>
      </c>
      <c r="FAT67" s="565" t="s">
        <v>758</v>
      </c>
      <c r="FAU67" s="565" t="s">
        <v>758</v>
      </c>
      <c r="FAV67" s="565" t="s">
        <v>758</v>
      </c>
      <c r="FAW67" s="565" t="s">
        <v>758</v>
      </c>
      <c r="FAX67" s="565" t="s">
        <v>758</v>
      </c>
      <c r="FAY67" s="565" t="s">
        <v>758</v>
      </c>
      <c r="FAZ67" s="565" t="s">
        <v>758</v>
      </c>
      <c r="FBA67" s="565" t="s">
        <v>758</v>
      </c>
      <c r="FBB67" s="565" t="s">
        <v>758</v>
      </c>
      <c r="FBC67" s="565" t="s">
        <v>758</v>
      </c>
      <c r="FBD67" s="565" t="s">
        <v>758</v>
      </c>
      <c r="FBE67" s="565" t="s">
        <v>758</v>
      </c>
      <c r="FBF67" s="565" t="s">
        <v>758</v>
      </c>
      <c r="FBG67" s="565" t="s">
        <v>758</v>
      </c>
      <c r="FBH67" s="565" t="s">
        <v>758</v>
      </c>
      <c r="FBI67" s="565" t="s">
        <v>758</v>
      </c>
      <c r="FBJ67" s="565" t="s">
        <v>758</v>
      </c>
      <c r="FBK67" s="565" t="s">
        <v>758</v>
      </c>
      <c r="FBL67" s="565" t="s">
        <v>758</v>
      </c>
      <c r="FBM67" s="565" t="s">
        <v>758</v>
      </c>
      <c r="FBN67" s="565" t="s">
        <v>758</v>
      </c>
      <c r="FBO67" s="565" t="s">
        <v>758</v>
      </c>
      <c r="FBP67" s="565" t="s">
        <v>758</v>
      </c>
      <c r="FBQ67" s="565" t="s">
        <v>758</v>
      </c>
      <c r="FBR67" s="565" t="s">
        <v>758</v>
      </c>
      <c r="FBS67" s="565" t="s">
        <v>758</v>
      </c>
      <c r="FBT67" s="565" t="s">
        <v>758</v>
      </c>
      <c r="FBU67" s="565" t="s">
        <v>758</v>
      </c>
      <c r="FBV67" s="565" t="s">
        <v>758</v>
      </c>
      <c r="FBW67" s="565" t="s">
        <v>758</v>
      </c>
      <c r="FBX67" s="565" t="s">
        <v>758</v>
      </c>
      <c r="FBY67" s="565" t="s">
        <v>758</v>
      </c>
      <c r="FBZ67" s="565" t="s">
        <v>758</v>
      </c>
      <c r="FCA67" s="565" t="s">
        <v>758</v>
      </c>
      <c r="FCB67" s="565" t="s">
        <v>758</v>
      </c>
      <c r="FCC67" s="565" t="s">
        <v>758</v>
      </c>
      <c r="FCD67" s="565" t="s">
        <v>758</v>
      </c>
      <c r="FCE67" s="565" t="s">
        <v>758</v>
      </c>
      <c r="FCF67" s="565" t="s">
        <v>758</v>
      </c>
      <c r="FCG67" s="565" t="s">
        <v>758</v>
      </c>
      <c r="FCH67" s="565" t="s">
        <v>758</v>
      </c>
      <c r="FCI67" s="565" t="s">
        <v>758</v>
      </c>
      <c r="FCJ67" s="565" t="s">
        <v>758</v>
      </c>
      <c r="FCK67" s="565" t="s">
        <v>758</v>
      </c>
      <c r="FCL67" s="565" t="s">
        <v>758</v>
      </c>
      <c r="FCM67" s="565" t="s">
        <v>758</v>
      </c>
      <c r="FCN67" s="565" t="s">
        <v>758</v>
      </c>
      <c r="FCO67" s="565" t="s">
        <v>758</v>
      </c>
      <c r="FCP67" s="565" t="s">
        <v>758</v>
      </c>
      <c r="FCQ67" s="565" t="s">
        <v>758</v>
      </c>
      <c r="FCR67" s="565" t="s">
        <v>758</v>
      </c>
      <c r="FCS67" s="565" t="s">
        <v>758</v>
      </c>
      <c r="FCT67" s="565" t="s">
        <v>758</v>
      </c>
      <c r="FCU67" s="565" t="s">
        <v>758</v>
      </c>
      <c r="FCV67" s="565" t="s">
        <v>758</v>
      </c>
      <c r="FCW67" s="565" t="s">
        <v>758</v>
      </c>
      <c r="FCX67" s="565" t="s">
        <v>758</v>
      </c>
      <c r="FCY67" s="565" t="s">
        <v>758</v>
      </c>
      <c r="FCZ67" s="565" t="s">
        <v>758</v>
      </c>
      <c r="FDA67" s="565" t="s">
        <v>758</v>
      </c>
      <c r="FDB67" s="565" t="s">
        <v>758</v>
      </c>
      <c r="FDC67" s="565" t="s">
        <v>758</v>
      </c>
      <c r="FDD67" s="565" t="s">
        <v>758</v>
      </c>
      <c r="FDE67" s="565" t="s">
        <v>758</v>
      </c>
      <c r="FDF67" s="565" t="s">
        <v>758</v>
      </c>
      <c r="FDG67" s="565" t="s">
        <v>758</v>
      </c>
      <c r="FDH67" s="565" t="s">
        <v>758</v>
      </c>
      <c r="FDI67" s="565" t="s">
        <v>758</v>
      </c>
      <c r="FDJ67" s="565" t="s">
        <v>758</v>
      </c>
      <c r="FDK67" s="565" t="s">
        <v>758</v>
      </c>
      <c r="FDL67" s="565" t="s">
        <v>758</v>
      </c>
      <c r="FDM67" s="565" t="s">
        <v>758</v>
      </c>
      <c r="FDN67" s="565" t="s">
        <v>758</v>
      </c>
      <c r="FDO67" s="565" t="s">
        <v>758</v>
      </c>
      <c r="FDP67" s="565" t="s">
        <v>758</v>
      </c>
      <c r="FDQ67" s="565" t="s">
        <v>758</v>
      </c>
      <c r="FDR67" s="565" t="s">
        <v>758</v>
      </c>
      <c r="FDS67" s="565" t="s">
        <v>758</v>
      </c>
      <c r="FDT67" s="565" t="s">
        <v>758</v>
      </c>
      <c r="FDU67" s="565" t="s">
        <v>758</v>
      </c>
      <c r="FDV67" s="565" t="s">
        <v>758</v>
      </c>
      <c r="FDW67" s="565" t="s">
        <v>758</v>
      </c>
      <c r="FDX67" s="565" t="s">
        <v>758</v>
      </c>
      <c r="FDY67" s="565" t="s">
        <v>758</v>
      </c>
      <c r="FDZ67" s="565" t="s">
        <v>758</v>
      </c>
      <c r="FEA67" s="565" t="s">
        <v>758</v>
      </c>
      <c r="FEB67" s="565" t="s">
        <v>758</v>
      </c>
      <c r="FEC67" s="565" t="s">
        <v>758</v>
      </c>
      <c r="FED67" s="565" t="s">
        <v>758</v>
      </c>
      <c r="FEE67" s="565" t="s">
        <v>758</v>
      </c>
      <c r="FEF67" s="565" t="s">
        <v>758</v>
      </c>
      <c r="FEG67" s="565" t="s">
        <v>758</v>
      </c>
      <c r="FEH67" s="565" t="s">
        <v>758</v>
      </c>
      <c r="FEI67" s="565" t="s">
        <v>758</v>
      </c>
      <c r="FEJ67" s="565" t="s">
        <v>758</v>
      </c>
      <c r="FEK67" s="565" t="s">
        <v>758</v>
      </c>
      <c r="FEL67" s="565" t="s">
        <v>758</v>
      </c>
      <c r="FEM67" s="565" t="s">
        <v>758</v>
      </c>
      <c r="FEN67" s="565" t="s">
        <v>758</v>
      </c>
      <c r="FEO67" s="565" t="s">
        <v>758</v>
      </c>
      <c r="FEP67" s="565" t="s">
        <v>758</v>
      </c>
      <c r="FEQ67" s="565" t="s">
        <v>758</v>
      </c>
      <c r="FER67" s="565" t="s">
        <v>758</v>
      </c>
      <c r="FES67" s="565" t="s">
        <v>758</v>
      </c>
      <c r="FET67" s="565" t="s">
        <v>758</v>
      </c>
      <c r="FEU67" s="565" t="s">
        <v>758</v>
      </c>
      <c r="FEV67" s="565" t="s">
        <v>758</v>
      </c>
      <c r="FEW67" s="565" t="s">
        <v>758</v>
      </c>
      <c r="FEX67" s="565" t="s">
        <v>758</v>
      </c>
      <c r="FEY67" s="565" t="s">
        <v>758</v>
      </c>
      <c r="FEZ67" s="565" t="s">
        <v>758</v>
      </c>
      <c r="FFA67" s="565" t="s">
        <v>758</v>
      </c>
      <c r="FFB67" s="565" t="s">
        <v>758</v>
      </c>
      <c r="FFC67" s="565" t="s">
        <v>758</v>
      </c>
      <c r="FFD67" s="565" t="s">
        <v>758</v>
      </c>
      <c r="FFE67" s="565" t="s">
        <v>758</v>
      </c>
      <c r="FFF67" s="565" t="s">
        <v>758</v>
      </c>
      <c r="FFG67" s="565" t="s">
        <v>758</v>
      </c>
      <c r="FFH67" s="565" t="s">
        <v>758</v>
      </c>
      <c r="FFI67" s="565" t="s">
        <v>758</v>
      </c>
      <c r="FFJ67" s="565" t="s">
        <v>758</v>
      </c>
      <c r="FFK67" s="565" t="s">
        <v>758</v>
      </c>
      <c r="FFL67" s="565" t="s">
        <v>758</v>
      </c>
      <c r="FFM67" s="565" t="s">
        <v>758</v>
      </c>
      <c r="FFN67" s="565" t="s">
        <v>758</v>
      </c>
      <c r="FFO67" s="565" t="s">
        <v>758</v>
      </c>
      <c r="FFP67" s="565" t="s">
        <v>758</v>
      </c>
      <c r="FFQ67" s="565" t="s">
        <v>758</v>
      </c>
      <c r="FFR67" s="565" t="s">
        <v>758</v>
      </c>
      <c r="FFS67" s="565" t="s">
        <v>758</v>
      </c>
      <c r="FFT67" s="565" t="s">
        <v>758</v>
      </c>
      <c r="FFU67" s="565" t="s">
        <v>758</v>
      </c>
      <c r="FFV67" s="565" t="s">
        <v>758</v>
      </c>
      <c r="FFW67" s="565" t="s">
        <v>758</v>
      </c>
      <c r="FFX67" s="565" t="s">
        <v>758</v>
      </c>
      <c r="FFY67" s="565" t="s">
        <v>758</v>
      </c>
      <c r="FFZ67" s="565" t="s">
        <v>758</v>
      </c>
      <c r="FGA67" s="565" t="s">
        <v>758</v>
      </c>
      <c r="FGB67" s="565" t="s">
        <v>758</v>
      </c>
      <c r="FGC67" s="565" t="s">
        <v>758</v>
      </c>
      <c r="FGD67" s="565" t="s">
        <v>758</v>
      </c>
      <c r="FGE67" s="565" t="s">
        <v>758</v>
      </c>
      <c r="FGF67" s="565" t="s">
        <v>758</v>
      </c>
      <c r="FGG67" s="565" t="s">
        <v>758</v>
      </c>
      <c r="FGH67" s="565" t="s">
        <v>758</v>
      </c>
      <c r="FGI67" s="565" t="s">
        <v>758</v>
      </c>
      <c r="FGJ67" s="565" t="s">
        <v>758</v>
      </c>
      <c r="FGK67" s="565" t="s">
        <v>758</v>
      </c>
      <c r="FGL67" s="565" t="s">
        <v>758</v>
      </c>
      <c r="FGM67" s="565" t="s">
        <v>758</v>
      </c>
      <c r="FGN67" s="565" t="s">
        <v>758</v>
      </c>
      <c r="FGO67" s="565" t="s">
        <v>758</v>
      </c>
      <c r="FGP67" s="565" t="s">
        <v>758</v>
      </c>
      <c r="FGQ67" s="565" t="s">
        <v>758</v>
      </c>
      <c r="FGR67" s="565" t="s">
        <v>758</v>
      </c>
      <c r="FGS67" s="565" t="s">
        <v>758</v>
      </c>
      <c r="FGT67" s="565" t="s">
        <v>758</v>
      </c>
      <c r="FGU67" s="565" t="s">
        <v>758</v>
      </c>
      <c r="FGV67" s="565" t="s">
        <v>758</v>
      </c>
      <c r="FGW67" s="565" t="s">
        <v>758</v>
      </c>
      <c r="FGX67" s="565" t="s">
        <v>758</v>
      </c>
      <c r="FGY67" s="565" t="s">
        <v>758</v>
      </c>
      <c r="FGZ67" s="565" t="s">
        <v>758</v>
      </c>
      <c r="FHA67" s="565" t="s">
        <v>758</v>
      </c>
      <c r="FHB67" s="565" t="s">
        <v>758</v>
      </c>
      <c r="FHC67" s="565" t="s">
        <v>758</v>
      </c>
      <c r="FHD67" s="565" t="s">
        <v>758</v>
      </c>
      <c r="FHE67" s="565" t="s">
        <v>758</v>
      </c>
      <c r="FHF67" s="565" t="s">
        <v>758</v>
      </c>
      <c r="FHG67" s="565" t="s">
        <v>758</v>
      </c>
      <c r="FHH67" s="565" t="s">
        <v>758</v>
      </c>
      <c r="FHI67" s="565" t="s">
        <v>758</v>
      </c>
      <c r="FHJ67" s="565" t="s">
        <v>758</v>
      </c>
      <c r="FHK67" s="565" t="s">
        <v>758</v>
      </c>
      <c r="FHL67" s="565" t="s">
        <v>758</v>
      </c>
      <c r="FHM67" s="565" t="s">
        <v>758</v>
      </c>
      <c r="FHN67" s="565" t="s">
        <v>758</v>
      </c>
      <c r="FHO67" s="565" t="s">
        <v>758</v>
      </c>
      <c r="FHP67" s="565" t="s">
        <v>758</v>
      </c>
      <c r="FHQ67" s="565" t="s">
        <v>758</v>
      </c>
      <c r="FHR67" s="565" t="s">
        <v>758</v>
      </c>
      <c r="FHS67" s="565" t="s">
        <v>758</v>
      </c>
      <c r="FHT67" s="565" t="s">
        <v>758</v>
      </c>
      <c r="FHU67" s="565" t="s">
        <v>758</v>
      </c>
      <c r="FHV67" s="565" t="s">
        <v>758</v>
      </c>
      <c r="FHW67" s="565" t="s">
        <v>758</v>
      </c>
      <c r="FHX67" s="565" t="s">
        <v>758</v>
      </c>
      <c r="FHY67" s="565" t="s">
        <v>758</v>
      </c>
      <c r="FHZ67" s="565" t="s">
        <v>758</v>
      </c>
      <c r="FIA67" s="565" t="s">
        <v>758</v>
      </c>
      <c r="FIB67" s="565" t="s">
        <v>758</v>
      </c>
      <c r="FIC67" s="565" t="s">
        <v>758</v>
      </c>
      <c r="FID67" s="565" t="s">
        <v>758</v>
      </c>
      <c r="FIE67" s="565" t="s">
        <v>758</v>
      </c>
      <c r="FIF67" s="565" t="s">
        <v>758</v>
      </c>
      <c r="FIG67" s="565" t="s">
        <v>758</v>
      </c>
      <c r="FIH67" s="565" t="s">
        <v>758</v>
      </c>
      <c r="FII67" s="565" t="s">
        <v>758</v>
      </c>
      <c r="FIJ67" s="565" t="s">
        <v>758</v>
      </c>
      <c r="FIK67" s="565" t="s">
        <v>758</v>
      </c>
      <c r="FIL67" s="565" t="s">
        <v>758</v>
      </c>
      <c r="FIM67" s="565" t="s">
        <v>758</v>
      </c>
      <c r="FIN67" s="565" t="s">
        <v>758</v>
      </c>
      <c r="FIO67" s="565" t="s">
        <v>758</v>
      </c>
      <c r="FIP67" s="565" t="s">
        <v>758</v>
      </c>
      <c r="FIQ67" s="565" t="s">
        <v>758</v>
      </c>
      <c r="FIR67" s="565" t="s">
        <v>758</v>
      </c>
      <c r="FIS67" s="565" t="s">
        <v>758</v>
      </c>
      <c r="FIT67" s="565" t="s">
        <v>758</v>
      </c>
      <c r="FIU67" s="565" t="s">
        <v>758</v>
      </c>
      <c r="FIV67" s="565" t="s">
        <v>758</v>
      </c>
      <c r="FIW67" s="565" t="s">
        <v>758</v>
      </c>
      <c r="FIX67" s="565" t="s">
        <v>758</v>
      </c>
      <c r="FIY67" s="565" t="s">
        <v>758</v>
      </c>
      <c r="FIZ67" s="565" t="s">
        <v>758</v>
      </c>
      <c r="FJA67" s="565" t="s">
        <v>758</v>
      </c>
      <c r="FJB67" s="565" t="s">
        <v>758</v>
      </c>
      <c r="FJC67" s="565" t="s">
        <v>758</v>
      </c>
      <c r="FJD67" s="565" t="s">
        <v>758</v>
      </c>
      <c r="FJE67" s="565" t="s">
        <v>758</v>
      </c>
      <c r="FJF67" s="565" t="s">
        <v>758</v>
      </c>
      <c r="FJG67" s="565" t="s">
        <v>758</v>
      </c>
      <c r="FJH67" s="565" t="s">
        <v>758</v>
      </c>
      <c r="FJI67" s="565" t="s">
        <v>758</v>
      </c>
      <c r="FJJ67" s="565" t="s">
        <v>758</v>
      </c>
      <c r="FJK67" s="565" t="s">
        <v>758</v>
      </c>
      <c r="FJL67" s="565" t="s">
        <v>758</v>
      </c>
      <c r="FJM67" s="565" t="s">
        <v>758</v>
      </c>
      <c r="FJN67" s="565" t="s">
        <v>758</v>
      </c>
      <c r="FJO67" s="565" t="s">
        <v>758</v>
      </c>
      <c r="FJP67" s="565" t="s">
        <v>758</v>
      </c>
      <c r="FJQ67" s="565" t="s">
        <v>758</v>
      </c>
      <c r="FJR67" s="565" t="s">
        <v>758</v>
      </c>
      <c r="FJS67" s="565" t="s">
        <v>758</v>
      </c>
      <c r="FJT67" s="565" t="s">
        <v>758</v>
      </c>
      <c r="FJU67" s="565" t="s">
        <v>758</v>
      </c>
      <c r="FJV67" s="565" t="s">
        <v>758</v>
      </c>
      <c r="FJW67" s="565" t="s">
        <v>758</v>
      </c>
      <c r="FJX67" s="565" t="s">
        <v>758</v>
      </c>
      <c r="FJY67" s="565" t="s">
        <v>758</v>
      </c>
      <c r="FJZ67" s="565" t="s">
        <v>758</v>
      </c>
      <c r="FKA67" s="565" t="s">
        <v>758</v>
      </c>
      <c r="FKB67" s="565" t="s">
        <v>758</v>
      </c>
      <c r="FKC67" s="565" t="s">
        <v>758</v>
      </c>
      <c r="FKD67" s="565" t="s">
        <v>758</v>
      </c>
      <c r="FKE67" s="565" t="s">
        <v>758</v>
      </c>
      <c r="FKF67" s="565" t="s">
        <v>758</v>
      </c>
      <c r="FKG67" s="565" t="s">
        <v>758</v>
      </c>
      <c r="FKH67" s="565" t="s">
        <v>758</v>
      </c>
      <c r="FKI67" s="565" t="s">
        <v>758</v>
      </c>
      <c r="FKJ67" s="565" t="s">
        <v>758</v>
      </c>
      <c r="FKK67" s="565" t="s">
        <v>758</v>
      </c>
      <c r="FKL67" s="565" t="s">
        <v>758</v>
      </c>
      <c r="FKM67" s="565" t="s">
        <v>758</v>
      </c>
      <c r="FKN67" s="565" t="s">
        <v>758</v>
      </c>
      <c r="FKO67" s="565" t="s">
        <v>758</v>
      </c>
      <c r="FKP67" s="565" t="s">
        <v>758</v>
      </c>
      <c r="FKQ67" s="565" t="s">
        <v>758</v>
      </c>
      <c r="FKR67" s="565" t="s">
        <v>758</v>
      </c>
      <c r="FKS67" s="565" t="s">
        <v>758</v>
      </c>
      <c r="FKT67" s="565" t="s">
        <v>758</v>
      </c>
      <c r="FKU67" s="565" t="s">
        <v>758</v>
      </c>
      <c r="FKV67" s="565" t="s">
        <v>758</v>
      </c>
      <c r="FKW67" s="565" t="s">
        <v>758</v>
      </c>
      <c r="FKX67" s="565" t="s">
        <v>758</v>
      </c>
      <c r="FKY67" s="565" t="s">
        <v>758</v>
      </c>
      <c r="FKZ67" s="565" t="s">
        <v>758</v>
      </c>
      <c r="FLA67" s="565" t="s">
        <v>758</v>
      </c>
      <c r="FLB67" s="565" t="s">
        <v>758</v>
      </c>
      <c r="FLC67" s="565" t="s">
        <v>758</v>
      </c>
      <c r="FLD67" s="565" t="s">
        <v>758</v>
      </c>
      <c r="FLE67" s="565" t="s">
        <v>758</v>
      </c>
      <c r="FLF67" s="565" t="s">
        <v>758</v>
      </c>
      <c r="FLG67" s="565" t="s">
        <v>758</v>
      </c>
      <c r="FLH67" s="565" t="s">
        <v>758</v>
      </c>
      <c r="FLI67" s="565" t="s">
        <v>758</v>
      </c>
      <c r="FLJ67" s="565" t="s">
        <v>758</v>
      </c>
      <c r="FLK67" s="565" t="s">
        <v>758</v>
      </c>
      <c r="FLL67" s="565" t="s">
        <v>758</v>
      </c>
      <c r="FLM67" s="565" t="s">
        <v>758</v>
      </c>
      <c r="FLN67" s="565" t="s">
        <v>758</v>
      </c>
      <c r="FLO67" s="565" t="s">
        <v>758</v>
      </c>
      <c r="FLP67" s="565" t="s">
        <v>758</v>
      </c>
      <c r="FLQ67" s="565" t="s">
        <v>758</v>
      </c>
      <c r="FLR67" s="565" t="s">
        <v>758</v>
      </c>
      <c r="FLS67" s="565" t="s">
        <v>758</v>
      </c>
      <c r="FLT67" s="565" t="s">
        <v>758</v>
      </c>
      <c r="FLU67" s="565" t="s">
        <v>758</v>
      </c>
      <c r="FLV67" s="565" t="s">
        <v>758</v>
      </c>
      <c r="FLW67" s="565" t="s">
        <v>758</v>
      </c>
      <c r="FLX67" s="565" t="s">
        <v>758</v>
      </c>
      <c r="FLY67" s="565" t="s">
        <v>758</v>
      </c>
      <c r="FLZ67" s="565" t="s">
        <v>758</v>
      </c>
      <c r="FMA67" s="565" t="s">
        <v>758</v>
      </c>
      <c r="FMB67" s="565" t="s">
        <v>758</v>
      </c>
      <c r="FMC67" s="565" t="s">
        <v>758</v>
      </c>
      <c r="FMD67" s="565" t="s">
        <v>758</v>
      </c>
      <c r="FME67" s="565" t="s">
        <v>758</v>
      </c>
      <c r="FMF67" s="565" t="s">
        <v>758</v>
      </c>
      <c r="FMG67" s="565" t="s">
        <v>758</v>
      </c>
      <c r="FMH67" s="565" t="s">
        <v>758</v>
      </c>
      <c r="FMI67" s="565" t="s">
        <v>758</v>
      </c>
      <c r="FMJ67" s="565" t="s">
        <v>758</v>
      </c>
      <c r="FMK67" s="565" t="s">
        <v>758</v>
      </c>
      <c r="FML67" s="565" t="s">
        <v>758</v>
      </c>
      <c r="FMM67" s="565" t="s">
        <v>758</v>
      </c>
      <c r="FMN67" s="565" t="s">
        <v>758</v>
      </c>
      <c r="FMO67" s="565" t="s">
        <v>758</v>
      </c>
      <c r="FMP67" s="565" t="s">
        <v>758</v>
      </c>
      <c r="FMQ67" s="565" t="s">
        <v>758</v>
      </c>
      <c r="FMR67" s="565" t="s">
        <v>758</v>
      </c>
      <c r="FMS67" s="565" t="s">
        <v>758</v>
      </c>
      <c r="FMT67" s="565" t="s">
        <v>758</v>
      </c>
      <c r="FMU67" s="565" t="s">
        <v>758</v>
      </c>
      <c r="FMV67" s="565" t="s">
        <v>758</v>
      </c>
      <c r="FMW67" s="565" t="s">
        <v>758</v>
      </c>
      <c r="FMX67" s="565" t="s">
        <v>758</v>
      </c>
      <c r="FMY67" s="565" t="s">
        <v>758</v>
      </c>
      <c r="FMZ67" s="565" t="s">
        <v>758</v>
      </c>
      <c r="FNA67" s="565" t="s">
        <v>758</v>
      </c>
      <c r="FNB67" s="565" t="s">
        <v>758</v>
      </c>
      <c r="FNC67" s="565" t="s">
        <v>758</v>
      </c>
      <c r="FND67" s="565" t="s">
        <v>758</v>
      </c>
      <c r="FNE67" s="565" t="s">
        <v>758</v>
      </c>
      <c r="FNF67" s="565" t="s">
        <v>758</v>
      </c>
      <c r="FNG67" s="565" t="s">
        <v>758</v>
      </c>
      <c r="FNH67" s="565" t="s">
        <v>758</v>
      </c>
      <c r="FNI67" s="565" t="s">
        <v>758</v>
      </c>
      <c r="FNJ67" s="565" t="s">
        <v>758</v>
      </c>
      <c r="FNK67" s="565" t="s">
        <v>758</v>
      </c>
      <c r="FNL67" s="565" t="s">
        <v>758</v>
      </c>
      <c r="FNM67" s="565" t="s">
        <v>758</v>
      </c>
      <c r="FNN67" s="565" t="s">
        <v>758</v>
      </c>
      <c r="FNO67" s="565" t="s">
        <v>758</v>
      </c>
      <c r="FNP67" s="565" t="s">
        <v>758</v>
      </c>
      <c r="FNQ67" s="565" t="s">
        <v>758</v>
      </c>
      <c r="FNR67" s="565" t="s">
        <v>758</v>
      </c>
      <c r="FNS67" s="565" t="s">
        <v>758</v>
      </c>
      <c r="FNT67" s="565" t="s">
        <v>758</v>
      </c>
      <c r="FNU67" s="565" t="s">
        <v>758</v>
      </c>
      <c r="FNV67" s="565" t="s">
        <v>758</v>
      </c>
      <c r="FNW67" s="565" t="s">
        <v>758</v>
      </c>
      <c r="FNX67" s="565" t="s">
        <v>758</v>
      </c>
      <c r="FNY67" s="565" t="s">
        <v>758</v>
      </c>
      <c r="FNZ67" s="565" t="s">
        <v>758</v>
      </c>
      <c r="FOA67" s="565" t="s">
        <v>758</v>
      </c>
      <c r="FOB67" s="565" t="s">
        <v>758</v>
      </c>
      <c r="FOC67" s="565" t="s">
        <v>758</v>
      </c>
      <c r="FOD67" s="565" t="s">
        <v>758</v>
      </c>
      <c r="FOE67" s="565" t="s">
        <v>758</v>
      </c>
      <c r="FOF67" s="565" t="s">
        <v>758</v>
      </c>
      <c r="FOG67" s="565" t="s">
        <v>758</v>
      </c>
      <c r="FOH67" s="565" t="s">
        <v>758</v>
      </c>
      <c r="FOI67" s="565" t="s">
        <v>758</v>
      </c>
      <c r="FOJ67" s="565" t="s">
        <v>758</v>
      </c>
      <c r="FOK67" s="565" t="s">
        <v>758</v>
      </c>
      <c r="FOL67" s="565" t="s">
        <v>758</v>
      </c>
      <c r="FOM67" s="565" t="s">
        <v>758</v>
      </c>
      <c r="FON67" s="565" t="s">
        <v>758</v>
      </c>
      <c r="FOO67" s="565" t="s">
        <v>758</v>
      </c>
      <c r="FOP67" s="565" t="s">
        <v>758</v>
      </c>
      <c r="FOQ67" s="565" t="s">
        <v>758</v>
      </c>
      <c r="FOR67" s="565" t="s">
        <v>758</v>
      </c>
      <c r="FOS67" s="565" t="s">
        <v>758</v>
      </c>
      <c r="FOT67" s="565" t="s">
        <v>758</v>
      </c>
      <c r="FOU67" s="565" t="s">
        <v>758</v>
      </c>
      <c r="FOV67" s="565" t="s">
        <v>758</v>
      </c>
      <c r="FOW67" s="565" t="s">
        <v>758</v>
      </c>
      <c r="FOX67" s="565" t="s">
        <v>758</v>
      </c>
      <c r="FOY67" s="565" t="s">
        <v>758</v>
      </c>
      <c r="FOZ67" s="565" t="s">
        <v>758</v>
      </c>
      <c r="FPA67" s="565" t="s">
        <v>758</v>
      </c>
      <c r="FPB67" s="565" t="s">
        <v>758</v>
      </c>
      <c r="FPC67" s="565" t="s">
        <v>758</v>
      </c>
      <c r="FPD67" s="565" t="s">
        <v>758</v>
      </c>
      <c r="FPE67" s="565" t="s">
        <v>758</v>
      </c>
      <c r="FPF67" s="565" t="s">
        <v>758</v>
      </c>
      <c r="FPG67" s="565" t="s">
        <v>758</v>
      </c>
      <c r="FPH67" s="565" t="s">
        <v>758</v>
      </c>
      <c r="FPI67" s="565" t="s">
        <v>758</v>
      </c>
      <c r="FPJ67" s="565" t="s">
        <v>758</v>
      </c>
      <c r="FPK67" s="565" t="s">
        <v>758</v>
      </c>
      <c r="FPL67" s="565" t="s">
        <v>758</v>
      </c>
      <c r="FPM67" s="565" t="s">
        <v>758</v>
      </c>
      <c r="FPN67" s="565" t="s">
        <v>758</v>
      </c>
      <c r="FPO67" s="565" t="s">
        <v>758</v>
      </c>
      <c r="FPP67" s="565" t="s">
        <v>758</v>
      </c>
      <c r="FPQ67" s="565" t="s">
        <v>758</v>
      </c>
      <c r="FPR67" s="565" t="s">
        <v>758</v>
      </c>
      <c r="FPS67" s="565" t="s">
        <v>758</v>
      </c>
      <c r="FPT67" s="565" t="s">
        <v>758</v>
      </c>
      <c r="FPU67" s="565" t="s">
        <v>758</v>
      </c>
      <c r="FPV67" s="565" t="s">
        <v>758</v>
      </c>
      <c r="FPW67" s="565" t="s">
        <v>758</v>
      </c>
      <c r="FPX67" s="565" t="s">
        <v>758</v>
      </c>
      <c r="FPY67" s="565" t="s">
        <v>758</v>
      </c>
      <c r="FPZ67" s="565" t="s">
        <v>758</v>
      </c>
      <c r="FQA67" s="565" t="s">
        <v>758</v>
      </c>
      <c r="FQB67" s="565" t="s">
        <v>758</v>
      </c>
      <c r="FQC67" s="565" t="s">
        <v>758</v>
      </c>
      <c r="FQD67" s="565" t="s">
        <v>758</v>
      </c>
      <c r="FQE67" s="565" t="s">
        <v>758</v>
      </c>
      <c r="FQF67" s="565" t="s">
        <v>758</v>
      </c>
      <c r="FQG67" s="565" t="s">
        <v>758</v>
      </c>
      <c r="FQH67" s="565" t="s">
        <v>758</v>
      </c>
      <c r="FQI67" s="565" t="s">
        <v>758</v>
      </c>
      <c r="FQJ67" s="565" t="s">
        <v>758</v>
      </c>
      <c r="FQK67" s="565" t="s">
        <v>758</v>
      </c>
      <c r="FQL67" s="565" t="s">
        <v>758</v>
      </c>
      <c r="FQM67" s="565" t="s">
        <v>758</v>
      </c>
      <c r="FQN67" s="565" t="s">
        <v>758</v>
      </c>
      <c r="FQO67" s="565" t="s">
        <v>758</v>
      </c>
      <c r="FQP67" s="565" t="s">
        <v>758</v>
      </c>
      <c r="FQQ67" s="565" t="s">
        <v>758</v>
      </c>
      <c r="FQR67" s="565" t="s">
        <v>758</v>
      </c>
      <c r="FQS67" s="565" t="s">
        <v>758</v>
      </c>
      <c r="FQT67" s="565" t="s">
        <v>758</v>
      </c>
      <c r="FQU67" s="565" t="s">
        <v>758</v>
      </c>
      <c r="FQV67" s="565" t="s">
        <v>758</v>
      </c>
      <c r="FQW67" s="565" t="s">
        <v>758</v>
      </c>
      <c r="FQX67" s="565" t="s">
        <v>758</v>
      </c>
      <c r="FQY67" s="565" t="s">
        <v>758</v>
      </c>
      <c r="FQZ67" s="565" t="s">
        <v>758</v>
      </c>
      <c r="FRA67" s="565" t="s">
        <v>758</v>
      </c>
      <c r="FRB67" s="565" t="s">
        <v>758</v>
      </c>
      <c r="FRC67" s="565" t="s">
        <v>758</v>
      </c>
      <c r="FRD67" s="565" t="s">
        <v>758</v>
      </c>
      <c r="FRE67" s="565" t="s">
        <v>758</v>
      </c>
      <c r="FRF67" s="565" t="s">
        <v>758</v>
      </c>
      <c r="FRG67" s="565" t="s">
        <v>758</v>
      </c>
      <c r="FRH67" s="565" t="s">
        <v>758</v>
      </c>
      <c r="FRI67" s="565" t="s">
        <v>758</v>
      </c>
      <c r="FRJ67" s="565" t="s">
        <v>758</v>
      </c>
      <c r="FRK67" s="565" t="s">
        <v>758</v>
      </c>
      <c r="FRL67" s="565" t="s">
        <v>758</v>
      </c>
      <c r="FRM67" s="565" t="s">
        <v>758</v>
      </c>
      <c r="FRN67" s="565" t="s">
        <v>758</v>
      </c>
      <c r="FRO67" s="565" t="s">
        <v>758</v>
      </c>
      <c r="FRP67" s="565" t="s">
        <v>758</v>
      </c>
      <c r="FRQ67" s="565" t="s">
        <v>758</v>
      </c>
      <c r="FRR67" s="565" t="s">
        <v>758</v>
      </c>
      <c r="FRS67" s="565" t="s">
        <v>758</v>
      </c>
      <c r="FRT67" s="565" t="s">
        <v>758</v>
      </c>
      <c r="FRU67" s="565" t="s">
        <v>758</v>
      </c>
      <c r="FRV67" s="565" t="s">
        <v>758</v>
      </c>
      <c r="FRW67" s="565" t="s">
        <v>758</v>
      </c>
      <c r="FRX67" s="565" t="s">
        <v>758</v>
      </c>
      <c r="FRY67" s="565" t="s">
        <v>758</v>
      </c>
      <c r="FRZ67" s="565" t="s">
        <v>758</v>
      </c>
      <c r="FSA67" s="565" t="s">
        <v>758</v>
      </c>
      <c r="FSB67" s="565" t="s">
        <v>758</v>
      </c>
      <c r="FSC67" s="565" t="s">
        <v>758</v>
      </c>
      <c r="FSD67" s="565" t="s">
        <v>758</v>
      </c>
      <c r="FSE67" s="565" t="s">
        <v>758</v>
      </c>
      <c r="FSF67" s="565" t="s">
        <v>758</v>
      </c>
      <c r="FSG67" s="565" t="s">
        <v>758</v>
      </c>
      <c r="FSH67" s="565" t="s">
        <v>758</v>
      </c>
      <c r="FSI67" s="565" t="s">
        <v>758</v>
      </c>
      <c r="FSJ67" s="565" t="s">
        <v>758</v>
      </c>
      <c r="FSK67" s="565" t="s">
        <v>758</v>
      </c>
      <c r="FSL67" s="565" t="s">
        <v>758</v>
      </c>
      <c r="FSM67" s="565" t="s">
        <v>758</v>
      </c>
      <c r="FSN67" s="565" t="s">
        <v>758</v>
      </c>
      <c r="FSO67" s="565" t="s">
        <v>758</v>
      </c>
      <c r="FSP67" s="565" t="s">
        <v>758</v>
      </c>
      <c r="FSQ67" s="565" t="s">
        <v>758</v>
      </c>
      <c r="FSR67" s="565" t="s">
        <v>758</v>
      </c>
      <c r="FSS67" s="565" t="s">
        <v>758</v>
      </c>
      <c r="FST67" s="565" t="s">
        <v>758</v>
      </c>
      <c r="FSU67" s="565" t="s">
        <v>758</v>
      </c>
      <c r="FSV67" s="565" t="s">
        <v>758</v>
      </c>
      <c r="FSW67" s="565" t="s">
        <v>758</v>
      </c>
      <c r="FSX67" s="565" t="s">
        <v>758</v>
      </c>
      <c r="FSY67" s="565" t="s">
        <v>758</v>
      </c>
      <c r="FSZ67" s="565" t="s">
        <v>758</v>
      </c>
      <c r="FTA67" s="565" t="s">
        <v>758</v>
      </c>
      <c r="FTB67" s="565" t="s">
        <v>758</v>
      </c>
      <c r="FTC67" s="565" t="s">
        <v>758</v>
      </c>
      <c r="FTD67" s="565" t="s">
        <v>758</v>
      </c>
      <c r="FTE67" s="565" t="s">
        <v>758</v>
      </c>
      <c r="FTF67" s="565" t="s">
        <v>758</v>
      </c>
      <c r="FTG67" s="565" t="s">
        <v>758</v>
      </c>
      <c r="FTH67" s="565" t="s">
        <v>758</v>
      </c>
      <c r="FTI67" s="565" t="s">
        <v>758</v>
      </c>
      <c r="FTJ67" s="565" t="s">
        <v>758</v>
      </c>
      <c r="FTK67" s="565" t="s">
        <v>758</v>
      </c>
      <c r="FTL67" s="565" t="s">
        <v>758</v>
      </c>
      <c r="FTM67" s="565" t="s">
        <v>758</v>
      </c>
      <c r="FTN67" s="565" t="s">
        <v>758</v>
      </c>
      <c r="FTO67" s="565" t="s">
        <v>758</v>
      </c>
      <c r="FTP67" s="565" t="s">
        <v>758</v>
      </c>
      <c r="FTQ67" s="565" t="s">
        <v>758</v>
      </c>
      <c r="FTR67" s="565" t="s">
        <v>758</v>
      </c>
      <c r="FTS67" s="565" t="s">
        <v>758</v>
      </c>
      <c r="FTT67" s="565" t="s">
        <v>758</v>
      </c>
      <c r="FTU67" s="565" t="s">
        <v>758</v>
      </c>
      <c r="FTV67" s="565" t="s">
        <v>758</v>
      </c>
      <c r="FTW67" s="565" t="s">
        <v>758</v>
      </c>
      <c r="FTX67" s="565" t="s">
        <v>758</v>
      </c>
      <c r="FTY67" s="565" t="s">
        <v>758</v>
      </c>
      <c r="FTZ67" s="565" t="s">
        <v>758</v>
      </c>
      <c r="FUA67" s="565" t="s">
        <v>758</v>
      </c>
      <c r="FUB67" s="565" t="s">
        <v>758</v>
      </c>
      <c r="FUC67" s="565" t="s">
        <v>758</v>
      </c>
      <c r="FUD67" s="565" t="s">
        <v>758</v>
      </c>
      <c r="FUE67" s="565" t="s">
        <v>758</v>
      </c>
      <c r="FUF67" s="565" t="s">
        <v>758</v>
      </c>
      <c r="FUG67" s="565" t="s">
        <v>758</v>
      </c>
      <c r="FUH67" s="565" t="s">
        <v>758</v>
      </c>
      <c r="FUI67" s="565" t="s">
        <v>758</v>
      </c>
      <c r="FUJ67" s="565" t="s">
        <v>758</v>
      </c>
      <c r="FUK67" s="565" t="s">
        <v>758</v>
      </c>
      <c r="FUL67" s="565" t="s">
        <v>758</v>
      </c>
      <c r="FUM67" s="565" t="s">
        <v>758</v>
      </c>
      <c r="FUN67" s="565" t="s">
        <v>758</v>
      </c>
      <c r="FUO67" s="565" t="s">
        <v>758</v>
      </c>
      <c r="FUP67" s="565" t="s">
        <v>758</v>
      </c>
      <c r="FUQ67" s="565" t="s">
        <v>758</v>
      </c>
      <c r="FUR67" s="565" t="s">
        <v>758</v>
      </c>
      <c r="FUS67" s="565" t="s">
        <v>758</v>
      </c>
      <c r="FUT67" s="565" t="s">
        <v>758</v>
      </c>
      <c r="FUU67" s="565" t="s">
        <v>758</v>
      </c>
      <c r="FUV67" s="565" t="s">
        <v>758</v>
      </c>
      <c r="FUW67" s="565" t="s">
        <v>758</v>
      </c>
      <c r="FUX67" s="565" t="s">
        <v>758</v>
      </c>
      <c r="FUY67" s="565" t="s">
        <v>758</v>
      </c>
      <c r="FUZ67" s="565" t="s">
        <v>758</v>
      </c>
      <c r="FVA67" s="565" t="s">
        <v>758</v>
      </c>
      <c r="FVB67" s="565" t="s">
        <v>758</v>
      </c>
      <c r="FVC67" s="565" t="s">
        <v>758</v>
      </c>
      <c r="FVD67" s="565" t="s">
        <v>758</v>
      </c>
      <c r="FVE67" s="565" t="s">
        <v>758</v>
      </c>
      <c r="FVF67" s="565" t="s">
        <v>758</v>
      </c>
      <c r="FVG67" s="565" t="s">
        <v>758</v>
      </c>
      <c r="FVH67" s="565" t="s">
        <v>758</v>
      </c>
      <c r="FVI67" s="565" t="s">
        <v>758</v>
      </c>
      <c r="FVJ67" s="565" t="s">
        <v>758</v>
      </c>
      <c r="FVK67" s="565" t="s">
        <v>758</v>
      </c>
      <c r="FVL67" s="565" t="s">
        <v>758</v>
      </c>
      <c r="FVM67" s="565" t="s">
        <v>758</v>
      </c>
      <c r="FVN67" s="565" t="s">
        <v>758</v>
      </c>
      <c r="FVO67" s="565" t="s">
        <v>758</v>
      </c>
      <c r="FVP67" s="565" t="s">
        <v>758</v>
      </c>
      <c r="FVQ67" s="565" t="s">
        <v>758</v>
      </c>
      <c r="FVR67" s="565" t="s">
        <v>758</v>
      </c>
      <c r="FVS67" s="565" t="s">
        <v>758</v>
      </c>
      <c r="FVT67" s="565" t="s">
        <v>758</v>
      </c>
      <c r="FVU67" s="565" t="s">
        <v>758</v>
      </c>
      <c r="FVV67" s="565" t="s">
        <v>758</v>
      </c>
      <c r="FVW67" s="565" t="s">
        <v>758</v>
      </c>
      <c r="FVX67" s="565" t="s">
        <v>758</v>
      </c>
      <c r="FVY67" s="565" t="s">
        <v>758</v>
      </c>
      <c r="FVZ67" s="565" t="s">
        <v>758</v>
      </c>
      <c r="FWA67" s="565" t="s">
        <v>758</v>
      </c>
      <c r="FWB67" s="565" t="s">
        <v>758</v>
      </c>
      <c r="FWC67" s="565" t="s">
        <v>758</v>
      </c>
      <c r="FWD67" s="565" t="s">
        <v>758</v>
      </c>
      <c r="FWE67" s="565" t="s">
        <v>758</v>
      </c>
      <c r="FWF67" s="565" t="s">
        <v>758</v>
      </c>
      <c r="FWG67" s="565" t="s">
        <v>758</v>
      </c>
      <c r="FWH67" s="565" t="s">
        <v>758</v>
      </c>
      <c r="FWI67" s="565" t="s">
        <v>758</v>
      </c>
      <c r="FWJ67" s="565" t="s">
        <v>758</v>
      </c>
      <c r="FWK67" s="565" t="s">
        <v>758</v>
      </c>
      <c r="FWL67" s="565" t="s">
        <v>758</v>
      </c>
      <c r="FWM67" s="565" t="s">
        <v>758</v>
      </c>
      <c r="FWN67" s="565" t="s">
        <v>758</v>
      </c>
      <c r="FWO67" s="565" t="s">
        <v>758</v>
      </c>
      <c r="FWP67" s="565" t="s">
        <v>758</v>
      </c>
      <c r="FWQ67" s="565" t="s">
        <v>758</v>
      </c>
      <c r="FWR67" s="565" t="s">
        <v>758</v>
      </c>
      <c r="FWS67" s="565" t="s">
        <v>758</v>
      </c>
      <c r="FWT67" s="565" t="s">
        <v>758</v>
      </c>
      <c r="FWU67" s="565" t="s">
        <v>758</v>
      </c>
      <c r="FWV67" s="565" t="s">
        <v>758</v>
      </c>
      <c r="FWW67" s="565" t="s">
        <v>758</v>
      </c>
      <c r="FWX67" s="565" t="s">
        <v>758</v>
      </c>
      <c r="FWY67" s="565" t="s">
        <v>758</v>
      </c>
      <c r="FWZ67" s="565" t="s">
        <v>758</v>
      </c>
      <c r="FXA67" s="565" t="s">
        <v>758</v>
      </c>
      <c r="FXB67" s="565" t="s">
        <v>758</v>
      </c>
      <c r="FXC67" s="565" t="s">
        <v>758</v>
      </c>
      <c r="FXD67" s="565" t="s">
        <v>758</v>
      </c>
      <c r="FXE67" s="565" t="s">
        <v>758</v>
      </c>
      <c r="FXF67" s="565" t="s">
        <v>758</v>
      </c>
      <c r="FXG67" s="565" t="s">
        <v>758</v>
      </c>
      <c r="FXH67" s="565" t="s">
        <v>758</v>
      </c>
      <c r="FXI67" s="565" t="s">
        <v>758</v>
      </c>
      <c r="FXJ67" s="565" t="s">
        <v>758</v>
      </c>
      <c r="FXK67" s="565" t="s">
        <v>758</v>
      </c>
      <c r="FXL67" s="565" t="s">
        <v>758</v>
      </c>
      <c r="FXM67" s="565" t="s">
        <v>758</v>
      </c>
      <c r="FXN67" s="565" t="s">
        <v>758</v>
      </c>
      <c r="FXO67" s="565" t="s">
        <v>758</v>
      </c>
      <c r="FXP67" s="565" t="s">
        <v>758</v>
      </c>
      <c r="FXQ67" s="565" t="s">
        <v>758</v>
      </c>
      <c r="FXR67" s="565" t="s">
        <v>758</v>
      </c>
      <c r="FXS67" s="565" t="s">
        <v>758</v>
      </c>
      <c r="FXT67" s="565" t="s">
        <v>758</v>
      </c>
      <c r="FXU67" s="565" t="s">
        <v>758</v>
      </c>
      <c r="FXV67" s="565" t="s">
        <v>758</v>
      </c>
      <c r="FXW67" s="565" t="s">
        <v>758</v>
      </c>
      <c r="FXX67" s="565" t="s">
        <v>758</v>
      </c>
      <c r="FXY67" s="565" t="s">
        <v>758</v>
      </c>
      <c r="FXZ67" s="565" t="s">
        <v>758</v>
      </c>
      <c r="FYA67" s="565" t="s">
        <v>758</v>
      </c>
      <c r="FYB67" s="565" t="s">
        <v>758</v>
      </c>
      <c r="FYC67" s="565" t="s">
        <v>758</v>
      </c>
      <c r="FYD67" s="565" t="s">
        <v>758</v>
      </c>
      <c r="FYE67" s="565" t="s">
        <v>758</v>
      </c>
      <c r="FYF67" s="565" t="s">
        <v>758</v>
      </c>
      <c r="FYG67" s="565" t="s">
        <v>758</v>
      </c>
      <c r="FYH67" s="565" t="s">
        <v>758</v>
      </c>
      <c r="FYI67" s="565" t="s">
        <v>758</v>
      </c>
      <c r="FYJ67" s="565" t="s">
        <v>758</v>
      </c>
      <c r="FYK67" s="565" t="s">
        <v>758</v>
      </c>
      <c r="FYL67" s="565" t="s">
        <v>758</v>
      </c>
      <c r="FYM67" s="565" t="s">
        <v>758</v>
      </c>
      <c r="FYN67" s="565" t="s">
        <v>758</v>
      </c>
      <c r="FYO67" s="565" t="s">
        <v>758</v>
      </c>
      <c r="FYP67" s="565" t="s">
        <v>758</v>
      </c>
      <c r="FYQ67" s="565" t="s">
        <v>758</v>
      </c>
      <c r="FYR67" s="565" t="s">
        <v>758</v>
      </c>
      <c r="FYS67" s="565" t="s">
        <v>758</v>
      </c>
      <c r="FYT67" s="565" t="s">
        <v>758</v>
      </c>
      <c r="FYU67" s="565" t="s">
        <v>758</v>
      </c>
      <c r="FYV67" s="565" t="s">
        <v>758</v>
      </c>
      <c r="FYW67" s="565" t="s">
        <v>758</v>
      </c>
      <c r="FYX67" s="565" t="s">
        <v>758</v>
      </c>
      <c r="FYY67" s="565" t="s">
        <v>758</v>
      </c>
      <c r="FYZ67" s="565" t="s">
        <v>758</v>
      </c>
      <c r="FZA67" s="565" t="s">
        <v>758</v>
      </c>
      <c r="FZB67" s="565" t="s">
        <v>758</v>
      </c>
      <c r="FZC67" s="565" t="s">
        <v>758</v>
      </c>
      <c r="FZD67" s="565" t="s">
        <v>758</v>
      </c>
      <c r="FZE67" s="565" t="s">
        <v>758</v>
      </c>
      <c r="FZF67" s="565" t="s">
        <v>758</v>
      </c>
      <c r="FZG67" s="565" t="s">
        <v>758</v>
      </c>
      <c r="FZH67" s="565" t="s">
        <v>758</v>
      </c>
      <c r="FZI67" s="565" t="s">
        <v>758</v>
      </c>
      <c r="FZJ67" s="565" t="s">
        <v>758</v>
      </c>
      <c r="FZK67" s="565" t="s">
        <v>758</v>
      </c>
      <c r="FZL67" s="565" t="s">
        <v>758</v>
      </c>
      <c r="FZM67" s="565" t="s">
        <v>758</v>
      </c>
      <c r="FZN67" s="565" t="s">
        <v>758</v>
      </c>
      <c r="FZO67" s="565" t="s">
        <v>758</v>
      </c>
      <c r="FZP67" s="565" t="s">
        <v>758</v>
      </c>
      <c r="FZQ67" s="565" t="s">
        <v>758</v>
      </c>
      <c r="FZR67" s="565" t="s">
        <v>758</v>
      </c>
      <c r="FZS67" s="565" t="s">
        <v>758</v>
      </c>
      <c r="FZT67" s="565" t="s">
        <v>758</v>
      </c>
      <c r="FZU67" s="565" t="s">
        <v>758</v>
      </c>
      <c r="FZV67" s="565" t="s">
        <v>758</v>
      </c>
      <c r="FZW67" s="565" t="s">
        <v>758</v>
      </c>
      <c r="FZX67" s="565" t="s">
        <v>758</v>
      </c>
      <c r="FZY67" s="565" t="s">
        <v>758</v>
      </c>
      <c r="FZZ67" s="565" t="s">
        <v>758</v>
      </c>
      <c r="GAA67" s="565" t="s">
        <v>758</v>
      </c>
      <c r="GAB67" s="565" t="s">
        <v>758</v>
      </c>
      <c r="GAC67" s="565" t="s">
        <v>758</v>
      </c>
      <c r="GAD67" s="565" t="s">
        <v>758</v>
      </c>
      <c r="GAE67" s="565" t="s">
        <v>758</v>
      </c>
      <c r="GAF67" s="565" t="s">
        <v>758</v>
      </c>
      <c r="GAG67" s="565" t="s">
        <v>758</v>
      </c>
      <c r="GAH67" s="565" t="s">
        <v>758</v>
      </c>
      <c r="GAI67" s="565" t="s">
        <v>758</v>
      </c>
      <c r="GAJ67" s="565" t="s">
        <v>758</v>
      </c>
      <c r="GAK67" s="565" t="s">
        <v>758</v>
      </c>
      <c r="GAL67" s="565" t="s">
        <v>758</v>
      </c>
      <c r="GAM67" s="565" t="s">
        <v>758</v>
      </c>
      <c r="GAN67" s="565" t="s">
        <v>758</v>
      </c>
      <c r="GAO67" s="565" t="s">
        <v>758</v>
      </c>
      <c r="GAP67" s="565" t="s">
        <v>758</v>
      </c>
      <c r="GAQ67" s="565" t="s">
        <v>758</v>
      </c>
      <c r="GAR67" s="565" t="s">
        <v>758</v>
      </c>
      <c r="GAS67" s="565" t="s">
        <v>758</v>
      </c>
      <c r="GAT67" s="565" t="s">
        <v>758</v>
      </c>
      <c r="GAU67" s="565" t="s">
        <v>758</v>
      </c>
      <c r="GAV67" s="565" t="s">
        <v>758</v>
      </c>
      <c r="GAW67" s="565" t="s">
        <v>758</v>
      </c>
      <c r="GAX67" s="565" t="s">
        <v>758</v>
      </c>
      <c r="GAY67" s="565" t="s">
        <v>758</v>
      </c>
      <c r="GAZ67" s="565" t="s">
        <v>758</v>
      </c>
      <c r="GBA67" s="565" t="s">
        <v>758</v>
      </c>
      <c r="GBB67" s="565" t="s">
        <v>758</v>
      </c>
      <c r="GBC67" s="565" t="s">
        <v>758</v>
      </c>
      <c r="GBD67" s="565" t="s">
        <v>758</v>
      </c>
      <c r="GBE67" s="565" t="s">
        <v>758</v>
      </c>
      <c r="GBF67" s="565" t="s">
        <v>758</v>
      </c>
      <c r="GBG67" s="565" t="s">
        <v>758</v>
      </c>
      <c r="GBH67" s="565" t="s">
        <v>758</v>
      </c>
      <c r="GBI67" s="565" t="s">
        <v>758</v>
      </c>
      <c r="GBJ67" s="565" t="s">
        <v>758</v>
      </c>
      <c r="GBK67" s="565" t="s">
        <v>758</v>
      </c>
      <c r="GBL67" s="565" t="s">
        <v>758</v>
      </c>
      <c r="GBM67" s="565" t="s">
        <v>758</v>
      </c>
      <c r="GBN67" s="565" t="s">
        <v>758</v>
      </c>
      <c r="GBO67" s="565" t="s">
        <v>758</v>
      </c>
      <c r="GBP67" s="565" t="s">
        <v>758</v>
      </c>
      <c r="GBQ67" s="565" t="s">
        <v>758</v>
      </c>
      <c r="GBR67" s="565" t="s">
        <v>758</v>
      </c>
      <c r="GBS67" s="565" t="s">
        <v>758</v>
      </c>
      <c r="GBT67" s="565" t="s">
        <v>758</v>
      </c>
      <c r="GBU67" s="565" t="s">
        <v>758</v>
      </c>
      <c r="GBV67" s="565" t="s">
        <v>758</v>
      </c>
      <c r="GBW67" s="565" t="s">
        <v>758</v>
      </c>
      <c r="GBX67" s="565" t="s">
        <v>758</v>
      </c>
      <c r="GBY67" s="565" t="s">
        <v>758</v>
      </c>
      <c r="GBZ67" s="565" t="s">
        <v>758</v>
      </c>
      <c r="GCA67" s="565" t="s">
        <v>758</v>
      </c>
      <c r="GCB67" s="565" t="s">
        <v>758</v>
      </c>
      <c r="GCC67" s="565" t="s">
        <v>758</v>
      </c>
      <c r="GCD67" s="565" t="s">
        <v>758</v>
      </c>
      <c r="GCE67" s="565" t="s">
        <v>758</v>
      </c>
      <c r="GCF67" s="565" t="s">
        <v>758</v>
      </c>
      <c r="GCG67" s="565" t="s">
        <v>758</v>
      </c>
      <c r="GCH67" s="565" t="s">
        <v>758</v>
      </c>
      <c r="GCI67" s="565" t="s">
        <v>758</v>
      </c>
      <c r="GCJ67" s="565" t="s">
        <v>758</v>
      </c>
      <c r="GCK67" s="565" t="s">
        <v>758</v>
      </c>
      <c r="GCL67" s="565" t="s">
        <v>758</v>
      </c>
      <c r="GCM67" s="565" t="s">
        <v>758</v>
      </c>
      <c r="GCN67" s="565" t="s">
        <v>758</v>
      </c>
      <c r="GCO67" s="565" t="s">
        <v>758</v>
      </c>
      <c r="GCP67" s="565" t="s">
        <v>758</v>
      </c>
      <c r="GCQ67" s="565" t="s">
        <v>758</v>
      </c>
      <c r="GCR67" s="565" t="s">
        <v>758</v>
      </c>
      <c r="GCS67" s="565" t="s">
        <v>758</v>
      </c>
      <c r="GCT67" s="565" t="s">
        <v>758</v>
      </c>
      <c r="GCU67" s="565" t="s">
        <v>758</v>
      </c>
      <c r="GCV67" s="565" t="s">
        <v>758</v>
      </c>
      <c r="GCW67" s="565" t="s">
        <v>758</v>
      </c>
      <c r="GCX67" s="565" t="s">
        <v>758</v>
      </c>
      <c r="GCY67" s="565" t="s">
        <v>758</v>
      </c>
      <c r="GCZ67" s="565" t="s">
        <v>758</v>
      </c>
      <c r="GDA67" s="565" t="s">
        <v>758</v>
      </c>
      <c r="GDB67" s="565" t="s">
        <v>758</v>
      </c>
      <c r="GDC67" s="565" t="s">
        <v>758</v>
      </c>
      <c r="GDD67" s="565" t="s">
        <v>758</v>
      </c>
      <c r="GDE67" s="565" t="s">
        <v>758</v>
      </c>
      <c r="GDF67" s="565" t="s">
        <v>758</v>
      </c>
      <c r="GDG67" s="565" t="s">
        <v>758</v>
      </c>
      <c r="GDH67" s="565" t="s">
        <v>758</v>
      </c>
      <c r="GDI67" s="565" t="s">
        <v>758</v>
      </c>
      <c r="GDJ67" s="565" t="s">
        <v>758</v>
      </c>
      <c r="GDK67" s="565" t="s">
        <v>758</v>
      </c>
      <c r="GDL67" s="565" t="s">
        <v>758</v>
      </c>
      <c r="GDM67" s="565" t="s">
        <v>758</v>
      </c>
      <c r="GDN67" s="565" t="s">
        <v>758</v>
      </c>
      <c r="GDO67" s="565" t="s">
        <v>758</v>
      </c>
      <c r="GDP67" s="565" t="s">
        <v>758</v>
      </c>
      <c r="GDQ67" s="565" t="s">
        <v>758</v>
      </c>
      <c r="GDR67" s="565" t="s">
        <v>758</v>
      </c>
      <c r="GDS67" s="565" t="s">
        <v>758</v>
      </c>
      <c r="GDT67" s="565" t="s">
        <v>758</v>
      </c>
      <c r="GDU67" s="565" t="s">
        <v>758</v>
      </c>
      <c r="GDV67" s="565" t="s">
        <v>758</v>
      </c>
      <c r="GDW67" s="565" t="s">
        <v>758</v>
      </c>
      <c r="GDX67" s="565" t="s">
        <v>758</v>
      </c>
      <c r="GDY67" s="565" t="s">
        <v>758</v>
      </c>
      <c r="GDZ67" s="565" t="s">
        <v>758</v>
      </c>
      <c r="GEA67" s="565" t="s">
        <v>758</v>
      </c>
      <c r="GEB67" s="565" t="s">
        <v>758</v>
      </c>
      <c r="GEC67" s="565" t="s">
        <v>758</v>
      </c>
      <c r="GED67" s="565" t="s">
        <v>758</v>
      </c>
      <c r="GEE67" s="565" t="s">
        <v>758</v>
      </c>
      <c r="GEF67" s="565" t="s">
        <v>758</v>
      </c>
      <c r="GEG67" s="565" t="s">
        <v>758</v>
      </c>
      <c r="GEH67" s="565" t="s">
        <v>758</v>
      </c>
      <c r="GEI67" s="565" t="s">
        <v>758</v>
      </c>
      <c r="GEJ67" s="565" t="s">
        <v>758</v>
      </c>
      <c r="GEK67" s="565" t="s">
        <v>758</v>
      </c>
      <c r="GEL67" s="565" t="s">
        <v>758</v>
      </c>
      <c r="GEM67" s="565" t="s">
        <v>758</v>
      </c>
      <c r="GEN67" s="565" t="s">
        <v>758</v>
      </c>
      <c r="GEO67" s="565" t="s">
        <v>758</v>
      </c>
      <c r="GEP67" s="565" t="s">
        <v>758</v>
      </c>
      <c r="GEQ67" s="565" t="s">
        <v>758</v>
      </c>
      <c r="GER67" s="565" t="s">
        <v>758</v>
      </c>
      <c r="GES67" s="565" t="s">
        <v>758</v>
      </c>
      <c r="GET67" s="565" t="s">
        <v>758</v>
      </c>
      <c r="GEU67" s="565" t="s">
        <v>758</v>
      </c>
      <c r="GEV67" s="565" t="s">
        <v>758</v>
      </c>
      <c r="GEW67" s="565" t="s">
        <v>758</v>
      </c>
      <c r="GEX67" s="565" t="s">
        <v>758</v>
      </c>
      <c r="GEY67" s="565" t="s">
        <v>758</v>
      </c>
      <c r="GEZ67" s="565" t="s">
        <v>758</v>
      </c>
      <c r="GFA67" s="565" t="s">
        <v>758</v>
      </c>
      <c r="GFB67" s="565" t="s">
        <v>758</v>
      </c>
      <c r="GFC67" s="565" t="s">
        <v>758</v>
      </c>
      <c r="GFD67" s="565" t="s">
        <v>758</v>
      </c>
      <c r="GFE67" s="565" t="s">
        <v>758</v>
      </c>
      <c r="GFF67" s="565" t="s">
        <v>758</v>
      </c>
      <c r="GFG67" s="565" t="s">
        <v>758</v>
      </c>
      <c r="GFH67" s="565" t="s">
        <v>758</v>
      </c>
      <c r="GFI67" s="565" t="s">
        <v>758</v>
      </c>
      <c r="GFJ67" s="565" t="s">
        <v>758</v>
      </c>
      <c r="GFK67" s="565" t="s">
        <v>758</v>
      </c>
      <c r="GFL67" s="565" t="s">
        <v>758</v>
      </c>
      <c r="GFM67" s="565" t="s">
        <v>758</v>
      </c>
      <c r="GFN67" s="565" t="s">
        <v>758</v>
      </c>
      <c r="GFO67" s="565" t="s">
        <v>758</v>
      </c>
      <c r="GFP67" s="565" t="s">
        <v>758</v>
      </c>
      <c r="GFQ67" s="565" t="s">
        <v>758</v>
      </c>
      <c r="GFR67" s="565" t="s">
        <v>758</v>
      </c>
      <c r="GFS67" s="565" t="s">
        <v>758</v>
      </c>
      <c r="GFT67" s="565" t="s">
        <v>758</v>
      </c>
      <c r="GFU67" s="565" t="s">
        <v>758</v>
      </c>
      <c r="GFV67" s="565" t="s">
        <v>758</v>
      </c>
      <c r="GFW67" s="565" t="s">
        <v>758</v>
      </c>
      <c r="GFX67" s="565" t="s">
        <v>758</v>
      </c>
      <c r="GFY67" s="565" t="s">
        <v>758</v>
      </c>
      <c r="GFZ67" s="565" t="s">
        <v>758</v>
      </c>
      <c r="GGA67" s="565" t="s">
        <v>758</v>
      </c>
      <c r="GGB67" s="565" t="s">
        <v>758</v>
      </c>
      <c r="GGC67" s="565" t="s">
        <v>758</v>
      </c>
      <c r="GGD67" s="565" t="s">
        <v>758</v>
      </c>
      <c r="GGE67" s="565" t="s">
        <v>758</v>
      </c>
      <c r="GGF67" s="565" t="s">
        <v>758</v>
      </c>
      <c r="GGG67" s="565" t="s">
        <v>758</v>
      </c>
      <c r="GGH67" s="565" t="s">
        <v>758</v>
      </c>
      <c r="GGI67" s="565" t="s">
        <v>758</v>
      </c>
      <c r="GGJ67" s="565" t="s">
        <v>758</v>
      </c>
      <c r="GGK67" s="565" t="s">
        <v>758</v>
      </c>
      <c r="GGL67" s="565" t="s">
        <v>758</v>
      </c>
      <c r="GGM67" s="565" t="s">
        <v>758</v>
      </c>
      <c r="GGN67" s="565" t="s">
        <v>758</v>
      </c>
      <c r="GGO67" s="565" t="s">
        <v>758</v>
      </c>
      <c r="GGP67" s="565" t="s">
        <v>758</v>
      </c>
      <c r="GGQ67" s="565" t="s">
        <v>758</v>
      </c>
      <c r="GGR67" s="565" t="s">
        <v>758</v>
      </c>
      <c r="GGS67" s="565" t="s">
        <v>758</v>
      </c>
      <c r="GGT67" s="565" t="s">
        <v>758</v>
      </c>
      <c r="GGU67" s="565" t="s">
        <v>758</v>
      </c>
      <c r="GGV67" s="565" t="s">
        <v>758</v>
      </c>
      <c r="GGW67" s="565" t="s">
        <v>758</v>
      </c>
      <c r="GGX67" s="565" t="s">
        <v>758</v>
      </c>
      <c r="GGY67" s="565" t="s">
        <v>758</v>
      </c>
      <c r="GGZ67" s="565" t="s">
        <v>758</v>
      </c>
      <c r="GHA67" s="565" t="s">
        <v>758</v>
      </c>
      <c r="GHB67" s="565" t="s">
        <v>758</v>
      </c>
      <c r="GHC67" s="565" t="s">
        <v>758</v>
      </c>
      <c r="GHD67" s="565" t="s">
        <v>758</v>
      </c>
      <c r="GHE67" s="565" t="s">
        <v>758</v>
      </c>
      <c r="GHF67" s="565" t="s">
        <v>758</v>
      </c>
      <c r="GHG67" s="565" t="s">
        <v>758</v>
      </c>
      <c r="GHH67" s="565" t="s">
        <v>758</v>
      </c>
      <c r="GHI67" s="565" t="s">
        <v>758</v>
      </c>
      <c r="GHJ67" s="565" t="s">
        <v>758</v>
      </c>
      <c r="GHK67" s="565" t="s">
        <v>758</v>
      </c>
      <c r="GHL67" s="565" t="s">
        <v>758</v>
      </c>
      <c r="GHM67" s="565" t="s">
        <v>758</v>
      </c>
      <c r="GHN67" s="565" t="s">
        <v>758</v>
      </c>
      <c r="GHO67" s="565" t="s">
        <v>758</v>
      </c>
      <c r="GHP67" s="565" t="s">
        <v>758</v>
      </c>
      <c r="GHQ67" s="565" t="s">
        <v>758</v>
      </c>
      <c r="GHR67" s="565" t="s">
        <v>758</v>
      </c>
      <c r="GHS67" s="565" t="s">
        <v>758</v>
      </c>
      <c r="GHT67" s="565" t="s">
        <v>758</v>
      </c>
      <c r="GHU67" s="565" t="s">
        <v>758</v>
      </c>
      <c r="GHV67" s="565" t="s">
        <v>758</v>
      </c>
      <c r="GHW67" s="565" t="s">
        <v>758</v>
      </c>
      <c r="GHX67" s="565" t="s">
        <v>758</v>
      </c>
      <c r="GHY67" s="565" t="s">
        <v>758</v>
      </c>
      <c r="GHZ67" s="565" t="s">
        <v>758</v>
      </c>
      <c r="GIA67" s="565" t="s">
        <v>758</v>
      </c>
      <c r="GIB67" s="565" t="s">
        <v>758</v>
      </c>
      <c r="GIC67" s="565" t="s">
        <v>758</v>
      </c>
      <c r="GID67" s="565" t="s">
        <v>758</v>
      </c>
      <c r="GIE67" s="565" t="s">
        <v>758</v>
      </c>
      <c r="GIF67" s="565" t="s">
        <v>758</v>
      </c>
      <c r="GIG67" s="565" t="s">
        <v>758</v>
      </c>
      <c r="GIH67" s="565" t="s">
        <v>758</v>
      </c>
      <c r="GII67" s="565" t="s">
        <v>758</v>
      </c>
      <c r="GIJ67" s="565" t="s">
        <v>758</v>
      </c>
      <c r="GIK67" s="565" t="s">
        <v>758</v>
      </c>
      <c r="GIL67" s="565" t="s">
        <v>758</v>
      </c>
      <c r="GIM67" s="565" t="s">
        <v>758</v>
      </c>
      <c r="GIN67" s="565" t="s">
        <v>758</v>
      </c>
      <c r="GIO67" s="565" t="s">
        <v>758</v>
      </c>
      <c r="GIP67" s="565" t="s">
        <v>758</v>
      </c>
      <c r="GIQ67" s="565" t="s">
        <v>758</v>
      </c>
      <c r="GIR67" s="565" t="s">
        <v>758</v>
      </c>
      <c r="GIS67" s="565" t="s">
        <v>758</v>
      </c>
      <c r="GIT67" s="565" t="s">
        <v>758</v>
      </c>
      <c r="GIU67" s="565" t="s">
        <v>758</v>
      </c>
      <c r="GIV67" s="565" t="s">
        <v>758</v>
      </c>
      <c r="GIW67" s="565" t="s">
        <v>758</v>
      </c>
      <c r="GIX67" s="565" t="s">
        <v>758</v>
      </c>
      <c r="GIY67" s="565" t="s">
        <v>758</v>
      </c>
      <c r="GIZ67" s="565" t="s">
        <v>758</v>
      </c>
      <c r="GJA67" s="565" t="s">
        <v>758</v>
      </c>
      <c r="GJB67" s="565" t="s">
        <v>758</v>
      </c>
      <c r="GJC67" s="565" t="s">
        <v>758</v>
      </c>
      <c r="GJD67" s="565" t="s">
        <v>758</v>
      </c>
      <c r="GJE67" s="565" t="s">
        <v>758</v>
      </c>
      <c r="GJF67" s="565" t="s">
        <v>758</v>
      </c>
      <c r="GJG67" s="565" t="s">
        <v>758</v>
      </c>
      <c r="GJH67" s="565" t="s">
        <v>758</v>
      </c>
      <c r="GJI67" s="565" t="s">
        <v>758</v>
      </c>
      <c r="GJJ67" s="565" t="s">
        <v>758</v>
      </c>
      <c r="GJK67" s="565" t="s">
        <v>758</v>
      </c>
      <c r="GJL67" s="565" t="s">
        <v>758</v>
      </c>
      <c r="GJM67" s="565" t="s">
        <v>758</v>
      </c>
      <c r="GJN67" s="565" t="s">
        <v>758</v>
      </c>
      <c r="GJO67" s="565" t="s">
        <v>758</v>
      </c>
      <c r="GJP67" s="565" t="s">
        <v>758</v>
      </c>
      <c r="GJQ67" s="565" t="s">
        <v>758</v>
      </c>
      <c r="GJR67" s="565" t="s">
        <v>758</v>
      </c>
      <c r="GJS67" s="565" t="s">
        <v>758</v>
      </c>
      <c r="GJT67" s="565" t="s">
        <v>758</v>
      </c>
      <c r="GJU67" s="565" t="s">
        <v>758</v>
      </c>
      <c r="GJV67" s="565" t="s">
        <v>758</v>
      </c>
      <c r="GJW67" s="565" t="s">
        <v>758</v>
      </c>
      <c r="GJX67" s="565" t="s">
        <v>758</v>
      </c>
      <c r="GJY67" s="565" t="s">
        <v>758</v>
      </c>
      <c r="GJZ67" s="565" t="s">
        <v>758</v>
      </c>
      <c r="GKA67" s="565" t="s">
        <v>758</v>
      </c>
      <c r="GKB67" s="565" t="s">
        <v>758</v>
      </c>
      <c r="GKC67" s="565" t="s">
        <v>758</v>
      </c>
      <c r="GKD67" s="565" t="s">
        <v>758</v>
      </c>
      <c r="GKE67" s="565" t="s">
        <v>758</v>
      </c>
      <c r="GKF67" s="565" t="s">
        <v>758</v>
      </c>
      <c r="GKG67" s="565" t="s">
        <v>758</v>
      </c>
      <c r="GKH67" s="565" t="s">
        <v>758</v>
      </c>
      <c r="GKI67" s="565" t="s">
        <v>758</v>
      </c>
      <c r="GKJ67" s="565" t="s">
        <v>758</v>
      </c>
      <c r="GKK67" s="565" t="s">
        <v>758</v>
      </c>
      <c r="GKL67" s="565" t="s">
        <v>758</v>
      </c>
      <c r="GKM67" s="565" t="s">
        <v>758</v>
      </c>
      <c r="GKN67" s="565" t="s">
        <v>758</v>
      </c>
      <c r="GKO67" s="565" t="s">
        <v>758</v>
      </c>
      <c r="GKP67" s="565" t="s">
        <v>758</v>
      </c>
      <c r="GKQ67" s="565" t="s">
        <v>758</v>
      </c>
      <c r="GKR67" s="565" t="s">
        <v>758</v>
      </c>
      <c r="GKS67" s="565" t="s">
        <v>758</v>
      </c>
      <c r="GKT67" s="565" t="s">
        <v>758</v>
      </c>
      <c r="GKU67" s="565" t="s">
        <v>758</v>
      </c>
      <c r="GKV67" s="565" t="s">
        <v>758</v>
      </c>
      <c r="GKW67" s="565" t="s">
        <v>758</v>
      </c>
      <c r="GKX67" s="565" t="s">
        <v>758</v>
      </c>
      <c r="GKY67" s="565" t="s">
        <v>758</v>
      </c>
      <c r="GKZ67" s="565" t="s">
        <v>758</v>
      </c>
      <c r="GLA67" s="565" t="s">
        <v>758</v>
      </c>
      <c r="GLB67" s="565" t="s">
        <v>758</v>
      </c>
      <c r="GLC67" s="565" t="s">
        <v>758</v>
      </c>
      <c r="GLD67" s="565" t="s">
        <v>758</v>
      </c>
      <c r="GLE67" s="565" t="s">
        <v>758</v>
      </c>
      <c r="GLF67" s="565" t="s">
        <v>758</v>
      </c>
      <c r="GLG67" s="565" t="s">
        <v>758</v>
      </c>
      <c r="GLH67" s="565" t="s">
        <v>758</v>
      </c>
      <c r="GLI67" s="565" t="s">
        <v>758</v>
      </c>
      <c r="GLJ67" s="565" t="s">
        <v>758</v>
      </c>
      <c r="GLK67" s="565" t="s">
        <v>758</v>
      </c>
      <c r="GLL67" s="565" t="s">
        <v>758</v>
      </c>
      <c r="GLM67" s="565" t="s">
        <v>758</v>
      </c>
      <c r="GLN67" s="565" t="s">
        <v>758</v>
      </c>
      <c r="GLO67" s="565" t="s">
        <v>758</v>
      </c>
      <c r="GLP67" s="565" t="s">
        <v>758</v>
      </c>
      <c r="GLQ67" s="565" t="s">
        <v>758</v>
      </c>
      <c r="GLR67" s="565" t="s">
        <v>758</v>
      </c>
      <c r="GLS67" s="565" t="s">
        <v>758</v>
      </c>
      <c r="GLT67" s="565" t="s">
        <v>758</v>
      </c>
      <c r="GLU67" s="565" t="s">
        <v>758</v>
      </c>
      <c r="GLV67" s="565" t="s">
        <v>758</v>
      </c>
      <c r="GLW67" s="565" t="s">
        <v>758</v>
      </c>
      <c r="GLX67" s="565" t="s">
        <v>758</v>
      </c>
      <c r="GLY67" s="565" t="s">
        <v>758</v>
      </c>
      <c r="GLZ67" s="565" t="s">
        <v>758</v>
      </c>
      <c r="GMA67" s="565" t="s">
        <v>758</v>
      </c>
      <c r="GMB67" s="565" t="s">
        <v>758</v>
      </c>
      <c r="GMC67" s="565" t="s">
        <v>758</v>
      </c>
      <c r="GMD67" s="565" t="s">
        <v>758</v>
      </c>
      <c r="GME67" s="565" t="s">
        <v>758</v>
      </c>
      <c r="GMF67" s="565" t="s">
        <v>758</v>
      </c>
      <c r="GMG67" s="565" t="s">
        <v>758</v>
      </c>
      <c r="GMH67" s="565" t="s">
        <v>758</v>
      </c>
      <c r="GMI67" s="565" t="s">
        <v>758</v>
      </c>
      <c r="GMJ67" s="565" t="s">
        <v>758</v>
      </c>
      <c r="GMK67" s="565" t="s">
        <v>758</v>
      </c>
      <c r="GML67" s="565" t="s">
        <v>758</v>
      </c>
      <c r="GMM67" s="565" t="s">
        <v>758</v>
      </c>
      <c r="GMN67" s="565" t="s">
        <v>758</v>
      </c>
      <c r="GMO67" s="565" t="s">
        <v>758</v>
      </c>
      <c r="GMP67" s="565" t="s">
        <v>758</v>
      </c>
      <c r="GMQ67" s="565" t="s">
        <v>758</v>
      </c>
      <c r="GMR67" s="565" t="s">
        <v>758</v>
      </c>
      <c r="GMS67" s="565" t="s">
        <v>758</v>
      </c>
      <c r="GMT67" s="565" t="s">
        <v>758</v>
      </c>
      <c r="GMU67" s="565" t="s">
        <v>758</v>
      </c>
      <c r="GMV67" s="565" t="s">
        <v>758</v>
      </c>
      <c r="GMW67" s="565" t="s">
        <v>758</v>
      </c>
      <c r="GMX67" s="565" t="s">
        <v>758</v>
      </c>
      <c r="GMY67" s="565" t="s">
        <v>758</v>
      </c>
      <c r="GMZ67" s="565" t="s">
        <v>758</v>
      </c>
      <c r="GNA67" s="565" t="s">
        <v>758</v>
      </c>
      <c r="GNB67" s="565" t="s">
        <v>758</v>
      </c>
      <c r="GNC67" s="565" t="s">
        <v>758</v>
      </c>
      <c r="GND67" s="565" t="s">
        <v>758</v>
      </c>
      <c r="GNE67" s="565" t="s">
        <v>758</v>
      </c>
      <c r="GNF67" s="565" t="s">
        <v>758</v>
      </c>
      <c r="GNG67" s="565" t="s">
        <v>758</v>
      </c>
      <c r="GNH67" s="565" t="s">
        <v>758</v>
      </c>
      <c r="GNI67" s="565" t="s">
        <v>758</v>
      </c>
      <c r="GNJ67" s="565" t="s">
        <v>758</v>
      </c>
      <c r="GNK67" s="565" t="s">
        <v>758</v>
      </c>
      <c r="GNL67" s="565" t="s">
        <v>758</v>
      </c>
      <c r="GNM67" s="565" t="s">
        <v>758</v>
      </c>
      <c r="GNN67" s="565" t="s">
        <v>758</v>
      </c>
      <c r="GNO67" s="565" t="s">
        <v>758</v>
      </c>
      <c r="GNP67" s="565" t="s">
        <v>758</v>
      </c>
      <c r="GNQ67" s="565" t="s">
        <v>758</v>
      </c>
      <c r="GNR67" s="565" t="s">
        <v>758</v>
      </c>
      <c r="GNS67" s="565" t="s">
        <v>758</v>
      </c>
      <c r="GNT67" s="565" t="s">
        <v>758</v>
      </c>
      <c r="GNU67" s="565" t="s">
        <v>758</v>
      </c>
      <c r="GNV67" s="565" t="s">
        <v>758</v>
      </c>
      <c r="GNW67" s="565" t="s">
        <v>758</v>
      </c>
      <c r="GNX67" s="565" t="s">
        <v>758</v>
      </c>
      <c r="GNY67" s="565" t="s">
        <v>758</v>
      </c>
      <c r="GNZ67" s="565" t="s">
        <v>758</v>
      </c>
      <c r="GOA67" s="565" t="s">
        <v>758</v>
      </c>
      <c r="GOB67" s="565" t="s">
        <v>758</v>
      </c>
      <c r="GOC67" s="565" t="s">
        <v>758</v>
      </c>
      <c r="GOD67" s="565" t="s">
        <v>758</v>
      </c>
      <c r="GOE67" s="565" t="s">
        <v>758</v>
      </c>
      <c r="GOF67" s="565" t="s">
        <v>758</v>
      </c>
      <c r="GOG67" s="565" t="s">
        <v>758</v>
      </c>
      <c r="GOH67" s="565" t="s">
        <v>758</v>
      </c>
      <c r="GOI67" s="565" t="s">
        <v>758</v>
      </c>
      <c r="GOJ67" s="565" t="s">
        <v>758</v>
      </c>
      <c r="GOK67" s="565" t="s">
        <v>758</v>
      </c>
      <c r="GOL67" s="565" t="s">
        <v>758</v>
      </c>
      <c r="GOM67" s="565" t="s">
        <v>758</v>
      </c>
      <c r="GON67" s="565" t="s">
        <v>758</v>
      </c>
      <c r="GOO67" s="565" t="s">
        <v>758</v>
      </c>
      <c r="GOP67" s="565" t="s">
        <v>758</v>
      </c>
      <c r="GOQ67" s="565" t="s">
        <v>758</v>
      </c>
      <c r="GOR67" s="565" t="s">
        <v>758</v>
      </c>
      <c r="GOS67" s="565" t="s">
        <v>758</v>
      </c>
      <c r="GOT67" s="565" t="s">
        <v>758</v>
      </c>
      <c r="GOU67" s="565" t="s">
        <v>758</v>
      </c>
      <c r="GOV67" s="565" t="s">
        <v>758</v>
      </c>
      <c r="GOW67" s="565" t="s">
        <v>758</v>
      </c>
      <c r="GOX67" s="565" t="s">
        <v>758</v>
      </c>
      <c r="GOY67" s="565" t="s">
        <v>758</v>
      </c>
      <c r="GOZ67" s="565" t="s">
        <v>758</v>
      </c>
      <c r="GPA67" s="565" t="s">
        <v>758</v>
      </c>
      <c r="GPB67" s="565" t="s">
        <v>758</v>
      </c>
      <c r="GPC67" s="565" t="s">
        <v>758</v>
      </c>
      <c r="GPD67" s="565" t="s">
        <v>758</v>
      </c>
      <c r="GPE67" s="565" t="s">
        <v>758</v>
      </c>
      <c r="GPF67" s="565" t="s">
        <v>758</v>
      </c>
      <c r="GPG67" s="565" t="s">
        <v>758</v>
      </c>
      <c r="GPH67" s="565" t="s">
        <v>758</v>
      </c>
      <c r="GPI67" s="565" t="s">
        <v>758</v>
      </c>
      <c r="GPJ67" s="565" t="s">
        <v>758</v>
      </c>
      <c r="GPK67" s="565" t="s">
        <v>758</v>
      </c>
      <c r="GPL67" s="565" t="s">
        <v>758</v>
      </c>
      <c r="GPM67" s="565" t="s">
        <v>758</v>
      </c>
      <c r="GPN67" s="565" t="s">
        <v>758</v>
      </c>
      <c r="GPO67" s="565" t="s">
        <v>758</v>
      </c>
      <c r="GPP67" s="565" t="s">
        <v>758</v>
      </c>
      <c r="GPQ67" s="565" t="s">
        <v>758</v>
      </c>
      <c r="GPR67" s="565" t="s">
        <v>758</v>
      </c>
      <c r="GPS67" s="565" t="s">
        <v>758</v>
      </c>
      <c r="GPT67" s="565" t="s">
        <v>758</v>
      </c>
      <c r="GPU67" s="565" t="s">
        <v>758</v>
      </c>
      <c r="GPV67" s="565" t="s">
        <v>758</v>
      </c>
      <c r="GPW67" s="565" t="s">
        <v>758</v>
      </c>
      <c r="GPX67" s="565" t="s">
        <v>758</v>
      </c>
      <c r="GPY67" s="565" t="s">
        <v>758</v>
      </c>
      <c r="GPZ67" s="565" t="s">
        <v>758</v>
      </c>
      <c r="GQA67" s="565" t="s">
        <v>758</v>
      </c>
      <c r="GQB67" s="565" t="s">
        <v>758</v>
      </c>
      <c r="GQC67" s="565" t="s">
        <v>758</v>
      </c>
      <c r="GQD67" s="565" t="s">
        <v>758</v>
      </c>
      <c r="GQE67" s="565" t="s">
        <v>758</v>
      </c>
      <c r="GQF67" s="565" t="s">
        <v>758</v>
      </c>
      <c r="GQG67" s="565" t="s">
        <v>758</v>
      </c>
      <c r="GQH67" s="565" t="s">
        <v>758</v>
      </c>
      <c r="GQI67" s="565" t="s">
        <v>758</v>
      </c>
      <c r="GQJ67" s="565" t="s">
        <v>758</v>
      </c>
      <c r="GQK67" s="565" t="s">
        <v>758</v>
      </c>
      <c r="GQL67" s="565" t="s">
        <v>758</v>
      </c>
      <c r="GQM67" s="565" t="s">
        <v>758</v>
      </c>
      <c r="GQN67" s="565" t="s">
        <v>758</v>
      </c>
      <c r="GQO67" s="565" t="s">
        <v>758</v>
      </c>
      <c r="GQP67" s="565" t="s">
        <v>758</v>
      </c>
      <c r="GQQ67" s="565" t="s">
        <v>758</v>
      </c>
      <c r="GQR67" s="565" t="s">
        <v>758</v>
      </c>
      <c r="GQS67" s="565" t="s">
        <v>758</v>
      </c>
      <c r="GQT67" s="565" t="s">
        <v>758</v>
      </c>
      <c r="GQU67" s="565" t="s">
        <v>758</v>
      </c>
      <c r="GQV67" s="565" t="s">
        <v>758</v>
      </c>
      <c r="GQW67" s="565" t="s">
        <v>758</v>
      </c>
      <c r="GQX67" s="565" t="s">
        <v>758</v>
      </c>
      <c r="GQY67" s="565" t="s">
        <v>758</v>
      </c>
      <c r="GQZ67" s="565" t="s">
        <v>758</v>
      </c>
      <c r="GRA67" s="565" t="s">
        <v>758</v>
      </c>
      <c r="GRB67" s="565" t="s">
        <v>758</v>
      </c>
      <c r="GRC67" s="565" t="s">
        <v>758</v>
      </c>
      <c r="GRD67" s="565" t="s">
        <v>758</v>
      </c>
      <c r="GRE67" s="565" t="s">
        <v>758</v>
      </c>
      <c r="GRF67" s="565" t="s">
        <v>758</v>
      </c>
      <c r="GRG67" s="565" t="s">
        <v>758</v>
      </c>
      <c r="GRH67" s="565" t="s">
        <v>758</v>
      </c>
      <c r="GRI67" s="565" t="s">
        <v>758</v>
      </c>
      <c r="GRJ67" s="565" t="s">
        <v>758</v>
      </c>
      <c r="GRK67" s="565" t="s">
        <v>758</v>
      </c>
      <c r="GRL67" s="565" t="s">
        <v>758</v>
      </c>
      <c r="GRM67" s="565" t="s">
        <v>758</v>
      </c>
      <c r="GRN67" s="565" t="s">
        <v>758</v>
      </c>
      <c r="GRO67" s="565" t="s">
        <v>758</v>
      </c>
      <c r="GRP67" s="565" t="s">
        <v>758</v>
      </c>
      <c r="GRQ67" s="565" t="s">
        <v>758</v>
      </c>
      <c r="GRR67" s="565" t="s">
        <v>758</v>
      </c>
      <c r="GRS67" s="565" t="s">
        <v>758</v>
      </c>
      <c r="GRT67" s="565" t="s">
        <v>758</v>
      </c>
      <c r="GRU67" s="565" t="s">
        <v>758</v>
      </c>
      <c r="GRV67" s="565" t="s">
        <v>758</v>
      </c>
      <c r="GRW67" s="565" t="s">
        <v>758</v>
      </c>
      <c r="GRX67" s="565" t="s">
        <v>758</v>
      </c>
      <c r="GRY67" s="565" t="s">
        <v>758</v>
      </c>
      <c r="GRZ67" s="565" t="s">
        <v>758</v>
      </c>
      <c r="GSA67" s="565" t="s">
        <v>758</v>
      </c>
      <c r="GSB67" s="565" t="s">
        <v>758</v>
      </c>
      <c r="GSC67" s="565" t="s">
        <v>758</v>
      </c>
      <c r="GSD67" s="565" t="s">
        <v>758</v>
      </c>
      <c r="GSE67" s="565" t="s">
        <v>758</v>
      </c>
      <c r="GSF67" s="565" t="s">
        <v>758</v>
      </c>
      <c r="GSG67" s="565" t="s">
        <v>758</v>
      </c>
      <c r="GSH67" s="565" t="s">
        <v>758</v>
      </c>
      <c r="GSI67" s="565" t="s">
        <v>758</v>
      </c>
      <c r="GSJ67" s="565" t="s">
        <v>758</v>
      </c>
      <c r="GSK67" s="565" t="s">
        <v>758</v>
      </c>
      <c r="GSL67" s="565" t="s">
        <v>758</v>
      </c>
      <c r="GSM67" s="565" t="s">
        <v>758</v>
      </c>
      <c r="GSN67" s="565" t="s">
        <v>758</v>
      </c>
      <c r="GSO67" s="565" t="s">
        <v>758</v>
      </c>
      <c r="GSP67" s="565" t="s">
        <v>758</v>
      </c>
      <c r="GSQ67" s="565" t="s">
        <v>758</v>
      </c>
      <c r="GSR67" s="565" t="s">
        <v>758</v>
      </c>
      <c r="GSS67" s="565" t="s">
        <v>758</v>
      </c>
      <c r="GST67" s="565" t="s">
        <v>758</v>
      </c>
      <c r="GSU67" s="565" t="s">
        <v>758</v>
      </c>
      <c r="GSV67" s="565" t="s">
        <v>758</v>
      </c>
      <c r="GSW67" s="565" t="s">
        <v>758</v>
      </c>
      <c r="GSX67" s="565" t="s">
        <v>758</v>
      </c>
      <c r="GSY67" s="565" t="s">
        <v>758</v>
      </c>
      <c r="GSZ67" s="565" t="s">
        <v>758</v>
      </c>
      <c r="GTA67" s="565" t="s">
        <v>758</v>
      </c>
      <c r="GTB67" s="565" t="s">
        <v>758</v>
      </c>
      <c r="GTC67" s="565" t="s">
        <v>758</v>
      </c>
      <c r="GTD67" s="565" t="s">
        <v>758</v>
      </c>
      <c r="GTE67" s="565" t="s">
        <v>758</v>
      </c>
      <c r="GTF67" s="565" t="s">
        <v>758</v>
      </c>
      <c r="GTG67" s="565" t="s">
        <v>758</v>
      </c>
      <c r="GTH67" s="565" t="s">
        <v>758</v>
      </c>
      <c r="GTI67" s="565" t="s">
        <v>758</v>
      </c>
      <c r="GTJ67" s="565" t="s">
        <v>758</v>
      </c>
      <c r="GTK67" s="565" t="s">
        <v>758</v>
      </c>
      <c r="GTL67" s="565" t="s">
        <v>758</v>
      </c>
      <c r="GTM67" s="565" t="s">
        <v>758</v>
      </c>
      <c r="GTN67" s="565" t="s">
        <v>758</v>
      </c>
      <c r="GTO67" s="565" t="s">
        <v>758</v>
      </c>
      <c r="GTP67" s="565" t="s">
        <v>758</v>
      </c>
      <c r="GTQ67" s="565" t="s">
        <v>758</v>
      </c>
      <c r="GTR67" s="565" t="s">
        <v>758</v>
      </c>
      <c r="GTS67" s="565" t="s">
        <v>758</v>
      </c>
      <c r="GTT67" s="565" t="s">
        <v>758</v>
      </c>
      <c r="GTU67" s="565" t="s">
        <v>758</v>
      </c>
      <c r="GTV67" s="565" t="s">
        <v>758</v>
      </c>
      <c r="GTW67" s="565" t="s">
        <v>758</v>
      </c>
      <c r="GTX67" s="565" t="s">
        <v>758</v>
      </c>
      <c r="GTY67" s="565" t="s">
        <v>758</v>
      </c>
      <c r="GTZ67" s="565" t="s">
        <v>758</v>
      </c>
      <c r="GUA67" s="565" t="s">
        <v>758</v>
      </c>
      <c r="GUB67" s="565" t="s">
        <v>758</v>
      </c>
      <c r="GUC67" s="565" t="s">
        <v>758</v>
      </c>
      <c r="GUD67" s="565" t="s">
        <v>758</v>
      </c>
      <c r="GUE67" s="565" t="s">
        <v>758</v>
      </c>
      <c r="GUF67" s="565" t="s">
        <v>758</v>
      </c>
      <c r="GUG67" s="565" t="s">
        <v>758</v>
      </c>
      <c r="GUH67" s="565" t="s">
        <v>758</v>
      </c>
      <c r="GUI67" s="565" t="s">
        <v>758</v>
      </c>
      <c r="GUJ67" s="565" t="s">
        <v>758</v>
      </c>
      <c r="GUK67" s="565" t="s">
        <v>758</v>
      </c>
      <c r="GUL67" s="565" t="s">
        <v>758</v>
      </c>
      <c r="GUM67" s="565" t="s">
        <v>758</v>
      </c>
      <c r="GUN67" s="565" t="s">
        <v>758</v>
      </c>
      <c r="GUO67" s="565" t="s">
        <v>758</v>
      </c>
      <c r="GUP67" s="565" t="s">
        <v>758</v>
      </c>
      <c r="GUQ67" s="565" t="s">
        <v>758</v>
      </c>
      <c r="GUR67" s="565" t="s">
        <v>758</v>
      </c>
      <c r="GUS67" s="565" t="s">
        <v>758</v>
      </c>
      <c r="GUT67" s="565" t="s">
        <v>758</v>
      </c>
      <c r="GUU67" s="565" t="s">
        <v>758</v>
      </c>
      <c r="GUV67" s="565" t="s">
        <v>758</v>
      </c>
      <c r="GUW67" s="565" t="s">
        <v>758</v>
      </c>
      <c r="GUX67" s="565" t="s">
        <v>758</v>
      </c>
      <c r="GUY67" s="565" t="s">
        <v>758</v>
      </c>
      <c r="GUZ67" s="565" t="s">
        <v>758</v>
      </c>
      <c r="GVA67" s="565" t="s">
        <v>758</v>
      </c>
      <c r="GVB67" s="565" t="s">
        <v>758</v>
      </c>
      <c r="GVC67" s="565" t="s">
        <v>758</v>
      </c>
      <c r="GVD67" s="565" t="s">
        <v>758</v>
      </c>
      <c r="GVE67" s="565" t="s">
        <v>758</v>
      </c>
      <c r="GVF67" s="565" t="s">
        <v>758</v>
      </c>
      <c r="GVG67" s="565" t="s">
        <v>758</v>
      </c>
      <c r="GVH67" s="565" t="s">
        <v>758</v>
      </c>
      <c r="GVI67" s="565" t="s">
        <v>758</v>
      </c>
      <c r="GVJ67" s="565" t="s">
        <v>758</v>
      </c>
      <c r="GVK67" s="565" t="s">
        <v>758</v>
      </c>
      <c r="GVL67" s="565" t="s">
        <v>758</v>
      </c>
      <c r="GVM67" s="565" t="s">
        <v>758</v>
      </c>
      <c r="GVN67" s="565" t="s">
        <v>758</v>
      </c>
      <c r="GVO67" s="565" t="s">
        <v>758</v>
      </c>
      <c r="GVP67" s="565" t="s">
        <v>758</v>
      </c>
      <c r="GVQ67" s="565" t="s">
        <v>758</v>
      </c>
      <c r="GVR67" s="565" t="s">
        <v>758</v>
      </c>
      <c r="GVS67" s="565" t="s">
        <v>758</v>
      </c>
      <c r="GVT67" s="565" t="s">
        <v>758</v>
      </c>
      <c r="GVU67" s="565" t="s">
        <v>758</v>
      </c>
      <c r="GVV67" s="565" t="s">
        <v>758</v>
      </c>
      <c r="GVW67" s="565" t="s">
        <v>758</v>
      </c>
      <c r="GVX67" s="565" t="s">
        <v>758</v>
      </c>
      <c r="GVY67" s="565" t="s">
        <v>758</v>
      </c>
      <c r="GVZ67" s="565" t="s">
        <v>758</v>
      </c>
      <c r="GWA67" s="565" t="s">
        <v>758</v>
      </c>
      <c r="GWB67" s="565" t="s">
        <v>758</v>
      </c>
      <c r="GWC67" s="565" t="s">
        <v>758</v>
      </c>
      <c r="GWD67" s="565" t="s">
        <v>758</v>
      </c>
      <c r="GWE67" s="565" t="s">
        <v>758</v>
      </c>
      <c r="GWF67" s="565" t="s">
        <v>758</v>
      </c>
      <c r="GWG67" s="565" t="s">
        <v>758</v>
      </c>
      <c r="GWH67" s="565" t="s">
        <v>758</v>
      </c>
      <c r="GWI67" s="565" t="s">
        <v>758</v>
      </c>
      <c r="GWJ67" s="565" t="s">
        <v>758</v>
      </c>
      <c r="GWK67" s="565" t="s">
        <v>758</v>
      </c>
      <c r="GWL67" s="565" t="s">
        <v>758</v>
      </c>
      <c r="GWM67" s="565" t="s">
        <v>758</v>
      </c>
      <c r="GWN67" s="565" t="s">
        <v>758</v>
      </c>
      <c r="GWO67" s="565" t="s">
        <v>758</v>
      </c>
      <c r="GWP67" s="565" t="s">
        <v>758</v>
      </c>
      <c r="GWQ67" s="565" t="s">
        <v>758</v>
      </c>
      <c r="GWR67" s="565" t="s">
        <v>758</v>
      </c>
      <c r="GWS67" s="565" t="s">
        <v>758</v>
      </c>
      <c r="GWT67" s="565" t="s">
        <v>758</v>
      </c>
      <c r="GWU67" s="565" t="s">
        <v>758</v>
      </c>
      <c r="GWV67" s="565" t="s">
        <v>758</v>
      </c>
      <c r="GWW67" s="565" t="s">
        <v>758</v>
      </c>
      <c r="GWX67" s="565" t="s">
        <v>758</v>
      </c>
      <c r="GWY67" s="565" t="s">
        <v>758</v>
      </c>
      <c r="GWZ67" s="565" t="s">
        <v>758</v>
      </c>
      <c r="GXA67" s="565" t="s">
        <v>758</v>
      </c>
      <c r="GXB67" s="565" t="s">
        <v>758</v>
      </c>
      <c r="GXC67" s="565" t="s">
        <v>758</v>
      </c>
      <c r="GXD67" s="565" t="s">
        <v>758</v>
      </c>
      <c r="GXE67" s="565" t="s">
        <v>758</v>
      </c>
      <c r="GXF67" s="565" t="s">
        <v>758</v>
      </c>
      <c r="GXG67" s="565" t="s">
        <v>758</v>
      </c>
      <c r="GXH67" s="565" t="s">
        <v>758</v>
      </c>
      <c r="GXI67" s="565" t="s">
        <v>758</v>
      </c>
      <c r="GXJ67" s="565" t="s">
        <v>758</v>
      </c>
      <c r="GXK67" s="565" t="s">
        <v>758</v>
      </c>
      <c r="GXL67" s="565" t="s">
        <v>758</v>
      </c>
      <c r="GXM67" s="565" t="s">
        <v>758</v>
      </c>
      <c r="GXN67" s="565" t="s">
        <v>758</v>
      </c>
      <c r="GXO67" s="565" t="s">
        <v>758</v>
      </c>
      <c r="GXP67" s="565" t="s">
        <v>758</v>
      </c>
      <c r="GXQ67" s="565" t="s">
        <v>758</v>
      </c>
      <c r="GXR67" s="565" t="s">
        <v>758</v>
      </c>
      <c r="GXS67" s="565" t="s">
        <v>758</v>
      </c>
      <c r="GXT67" s="565" t="s">
        <v>758</v>
      </c>
      <c r="GXU67" s="565" t="s">
        <v>758</v>
      </c>
      <c r="GXV67" s="565" t="s">
        <v>758</v>
      </c>
      <c r="GXW67" s="565" t="s">
        <v>758</v>
      </c>
      <c r="GXX67" s="565" t="s">
        <v>758</v>
      </c>
      <c r="GXY67" s="565" t="s">
        <v>758</v>
      </c>
      <c r="GXZ67" s="565" t="s">
        <v>758</v>
      </c>
      <c r="GYA67" s="565" t="s">
        <v>758</v>
      </c>
      <c r="GYB67" s="565" t="s">
        <v>758</v>
      </c>
      <c r="GYC67" s="565" t="s">
        <v>758</v>
      </c>
      <c r="GYD67" s="565" t="s">
        <v>758</v>
      </c>
      <c r="GYE67" s="565" t="s">
        <v>758</v>
      </c>
      <c r="GYF67" s="565" t="s">
        <v>758</v>
      </c>
      <c r="GYG67" s="565" t="s">
        <v>758</v>
      </c>
      <c r="GYH67" s="565" t="s">
        <v>758</v>
      </c>
      <c r="GYI67" s="565" t="s">
        <v>758</v>
      </c>
      <c r="GYJ67" s="565" t="s">
        <v>758</v>
      </c>
      <c r="GYK67" s="565" t="s">
        <v>758</v>
      </c>
      <c r="GYL67" s="565" t="s">
        <v>758</v>
      </c>
      <c r="GYM67" s="565" t="s">
        <v>758</v>
      </c>
      <c r="GYN67" s="565" t="s">
        <v>758</v>
      </c>
      <c r="GYO67" s="565" t="s">
        <v>758</v>
      </c>
      <c r="GYP67" s="565" t="s">
        <v>758</v>
      </c>
      <c r="GYQ67" s="565" t="s">
        <v>758</v>
      </c>
      <c r="GYR67" s="565" t="s">
        <v>758</v>
      </c>
      <c r="GYS67" s="565" t="s">
        <v>758</v>
      </c>
      <c r="GYT67" s="565" t="s">
        <v>758</v>
      </c>
      <c r="GYU67" s="565" t="s">
        <v>758</v>
      </c>
      <c r="GYV67" s="565" t="s">
        <v>758</v>
      </c>
      <c r="GYW67" s="565" t="s">
        <v>758</v>
      </c>
      <c r="GYX67" s="565" t="s">
        <v>758</v>
      </c>
      <c r="GYY67" s="565" t="s">
        <v>758</v>
      </c>
      <c r="GYZ67" s="565" t="s">
        <v>758</v>
      </c>
      <c r="GZA67" s="565" t="s">
        <v>758</v>
      </c>
      <c r="GZB67" s="565" t="s">
        <v>758</v>
      </c>
      <c r="GZC67" s="565" t="s">
        <v>758</v>
      </c>
      <c r="GZD67" s="565" t="s">
        <v>758</v>
      </c>
      <c r="GZE67" s="565" t="s">
        <v>758</v>
      </c>
      <c r="GZF67" s="565" t="s">
        <v>758</v>
      </c>
      <c r="GZG67" s="565" t="s">
        <v>758</v>
      </c>
      <c r="GZH67" s="565" t="s">
        <v>758</v>
      </c>
      <c r="GZI67" s="565" t="s">
        <v>758</v>
      </c>
      <c r="GZJ67" s="565" t="s">
        <v>758</v>
      </c>
      <c r="GZK67" s="565" t="s">
        <v>758</v>
      </c>
      <c r="GZL67" s="565" t="s">
        <v>758</v>
      </c>
      <c r="GZM67" s="565" t="s">
        <v>758</v>
      </c>
      <c r="GZN67" s="565" t="s">
        <v>758</v>
      </c>
      <c r="GZO67" s="565" t="s">
        <v>758</v>
      </c>
      <c r="GZP67" s="565" t="s">
        <v>758</v>
      </c>
      <c r="GZQ67" s="565" t="s">
        <v>758</v>
      </c>
      <c r="GZR67" s="565" t="s">
        <v>758</v>
      </c>
      <c r="GZS67" s="565" t="s">
        <v>758</v>
      </c>
      <c r="GZT67" s="565" t="s">
        <v>758</v>
      </c>
      <c r="GZU67" s="565" t="s">
        <v>758</v>
      </c>
      <c r="GZV67" s="565" t="s">
        <v>758</v>
      </c>
      <c r="GZW67" s="565" t="s">
        <v>758</v>
      </c>
      <c r="GZX67" s="565" t="s">
        <v>758</v>
      </c>
      <c r="GZY67" s="565" t="s">
        <v>758</v>
      </c>
      <c r="GZZ67" s="565" t="s">
        <v>758</v>
      </c>
      <c r="HAA67" s="565" t="s">
        <v>758</v>
      </c>
      <c r="HAB67" s="565" t="s">
        <v>758</v>
      </c>
      <c r="HAC67" s="565" t="s">
        <v>758</v>
      </c>
      <c r="HAD67" s="565" t="s">
        <v>758</v>
      </c>
      <c r="HAE67" s="565" t="s">
        <v>758</v>
      </c>
      <c r="HAF67" s="565" t="s">
        <v>758</v>
      </c>
      <c r="HAG67" s="565" t="s">
        <v>758</v>
      </c>
      <c r="HAH67" s="565" t="s">
        <v>758</v>
      </c>
      <c r="HAI67" s="565" t="s">
        <v>758</v>
      </c>
      <c r="HAJ67" s="565" t="s">
        <v>758</v>
      </c>
      <c r="HAK67" s="565" t="s">
        <v>758</v>
      </c>
      <c r="HAL67" s="565" t="s">
        <v>758</v>
      </c>
      <c r="HAM67" s="565" t="s">
        <v>758</v>
      </c>
      <c r="HAN67" s="565" t="s">
        <v>758</v>
      </c>
      <c r="HAO67" s="565" t="s">
        <v>758</v>
      </c>
      <c r="HAP67" s="565" t="s">
        <v>758</v>
      </c>
      <c r="HAQ67" s="565" t="s">
        <v>758</v>
      </c>
      <c r="HAR67" s="565" t="s">
        <v>758</v>
      </c>
      <c r="HAS67" s="565" t="s">
        <v>758</v>
      </c>
      <c r="HAT67" s="565" t="s">
        <v>758</v>
      </c>
      <c r="HAU67" s="565" t="s">
        <v>758</v>
      </c>
      <c r="HAV67" s="565" t="s">
        <v>758</v>
      </c>
      <c r="HAW67" s="565" t="s">
        <v>758</v>
      </c>
      <c r="HAX67" s="565" t="s">
        <v>758</v>
      </c>
      <c r="HAY67" s="565" t="s">
        <v>758</v>
      </c>
      <c r="HAZ67" s="565" t="s">
        <v>758</v>
      </c>
      <c r="HBA67" s="565" t="s">
        <v>758</v>
      </c>
      <c r="HBB67" s="565" t="s">
        <v>758</v>
      </c>
      <c r="HBC67" s="565" t="s">
        <v>758</v>
      </c>
      <c r="HBD67" s="565" t="s">
        <v>758</v>
      </c>
      <c r="HBE67" s="565" t="s">
        <v>758</v>
      </c>
      <c r="HBF67" s="565" t="s">
        <v>758</v>
      </c>
      <c r="HBG67" s="565" t="s">
        <v>758</v>
      </c>
      <c r="HBH67" s="565" t="s">
        <v>758</v>
      </c>
      <c r="HBI67" s="565" t="s">
        <v>758</v>
      </c>
      <c r="HBJ67" s="565" t="s">
        <v>758</v>
      </c>
      <c r="HBK67" s="565" t="s">
        <v>758</v>
      </c>
      <c r="HBL67" s="565" t="s">
        <v>758</v>
      </c>
      <c r="HBM67" s="565" t="s">
        <v>758</v>
      </c>
      <c r="HBN67" s="565" t="s">
        <v>758</v>
      </c>
      <c r="HBO67" s="565" t="s">
        <v>758</v>
      </c>
      <c r="HBP67" s="565" t="s">
        <v>758</v>
      </c>
      <c r="HBQ67" s="565" t="s">
        <v>758</v>
      </c>
      <c r="HBR67" s="565" t="s">
        <v>758</v>
      </c>
      <c r="HBS67" s="565" t="s">
        <v>758</v>
      </c>
      <c r="HBT67" s="565" t="s">
        <v>758</v>
      </c>
      <c r="HBU67" s="565" t="s">
        <v>758</v>
      </c>
      <c r="HBV67" s="565" t="s">
        <v>758</v>
      </c>
      <c r="HBW67" s="565" t="s">
        <v>758</v>
      </c>
      <c r="HBX67" s="565" t="s">
        <v>758</v>
      </c>
      <c r="HBY67" s="565" t="s">
        <v>758</v>
      </c>
      <c r="HBZ67" s="565" t="s">
        <v>758</v>
      </c>
      <c r="HCA67" s="565" t="s">
        <v>758</v>
      </c>
      <c r="HCB67" s="565" t="s">
        <v>758</v>
      </c>
      <c r="HCC67" s="565" t="s">
        <v>758</v>
      </c>
      <c r="HCD67" s="565" t="s">
        <v>758</v>
      </c>
      <c r="HCE67" s="565" t="s">
        <v>758</v>
      </c>
      <c r="HCF67" s="565" t="s">
        <v>758</v>
      </c>
      <c r="HCG67" s="565" t="s">
        <v>758</v>
      </c>
      <c r="HCH67" s="565" t="s">
        <v>758</v>
      </c>
      <c r="HCI67" s="565" t="s">
        <v>758</v>
      </c>
      <c r="HCJ67" s="565" t="s">
        <v>758</v>
      </c>
      <c r="HCK67" s="565" t="s">
        <v>758</v>
      </c>
      <c r="HCL67" s="565" t="s">
        <v>758</v>
      </c>
      <c r="HCM67" s="565" t="s">
        <v>758</v>
      </c>
      <c r="HCN67" s="565" t="s">
        <v>758</v>
      </c>
      <c r="HCO67" s="565" t="s">
        <v>758</v>
      </c>
      <c r="HCP67" s="565" t="s">
        <v>758</v>
      </c>
      <c r="HCQ67" s="565" t="s">
        <v>758</v>
      </c>
      <c r="HCR67" s="565" t="s">
        <v>758</v>
      </c>
      <c r="HCS67" s="565" t="s">
        <v>758</v>
      </c>
      <c r="HCT67" s="565" t="s">
        <v>758</v>
      </c>
      <c r="HCU67" s="565" t="s">
        <v>758</v>
      </c>
      <c r="HCV67" s="565" t="s">
        <v>758</v>
      </c>
      <c r="HCW67" s="565" t="s">
        <v>758</v>
      </c>
      <c r="HCX67" s="565" t="s">
        <v>758</v>
      </c>
      <c r="HCY67" s="565" t="s">
        <v>758</v>
      </c>
      <c r="HCZ67" s="565" t="s">
        <v>758</v>
      </c>
      <c r="HDA67" s="565" t="s">
        <v>758</v>
      </c>
      <c r="HDB67" s="565" t="s">
        <v>758</v>
      </c>
      <c r="HDC67" s="565" t="s">
        <v>758</v>
      </c>
      <c r="HDD67" s="565" t="s">
        <v>758</v>
      </c>
      <c r="HDE67" s="565" t="s">
        <v>758</v>
      </c>
      <c r="HDF67" s="565" t="s">
        <v>758</v>
      </c>
      <c r="HDG67" s="565" t="s">
        <v>758</v>
      </c>
      <c r="HDH67" s="565" t="s">
        <v>758</v>
      </c>
      <c r="HDI67" s="565" t="s">
        <v>758</v>
      </c>
      <c r="HDJ67" s="565" t="s">
        <v>758</v>
      </c>
      <c r="HDK67" s="565" t="s">
        <v>758</v>
      </c>
      <c r="HDL67" s="565" t="s">
        <v>758</v>
      </c>
      <c r="HDM67" s="565" t="s">
        <v>758</v>
      </c>
      <c r="HDN67" s="565" t="s">
        <v>758</v>
      </c>
      <c r="HDO67" s="565" t="s">
        <v>758</v>
      </c>
      <c r="HDP67" s="565" t="s">
        <v>758</v>
      </c>
      <c r="HDQ67" s="565" t="s">
        <v>758</v>
      </c>
      <c r="HDR67" s="565" t="s">
        <v>758</v>
      </c>
      <c r="HDS67" s="565" t="s">
        <v>758</v>
      </c>
      <c r="HDT67" s="565" t="s">
        <v>758</v>
      </c>
      <c r="HDU67" s="565" t="s">
        <v>758</v>
      </c>
      <c r="HDV67" s="565" t="s">
        <v>758</v>
      </c>
      <c r="HDW67" s="565" t="s">
        <v>758</v>
      </c>
      <c r="HDX67" s="565" t="s">
        <v>758</v>
      </c>
      <c r="HDY67" s="565" t="s">
        <v>758</v>
      </c>
      <c r="HDZ67" s="565" t="s">
        <v>758</v>
      </c>
      <c r="HEA67" s="565" t="s">
        <v>758</v>
      </c>
      <c r="HEB67" s="565" t="s">
        <v>758</v>
      </c>
      <c r="HEC67" s="565" t="s">
        <v>758</v>
      </c>
      <c r="HED67" s="565" t="s">
        <v>758</v>
      </c>
      <c r="HEE67" s="565" t="s">
        <v>758</v>
      </c>
      <c r="HEF67" s="565" t="s">
        <v>758</v>
      </c>
      <c r="HEG67" s="565" t="s">
        <v>758</v>
      </c>
      <c r="HEH67" s="565" t="s">
        <v>758</v>
      </c>
      <c r="HEI67" s="565" t="s">
        <v>758</v>
      </c>
      <c r="HEJ67" s="565" t="s">
        <v>758</v>
      </c>
      <c r="HEK67" s="565" t="s">
        <v>758</v>
      </c>
      <c r="HEL67" s="565" t="s">
        <v>758</v>
      </c>
      <c r="HEM67" s="565" t="s">
        <v>758</v>
      </c>
      <c r="HEN67" s="565" t="s">
        <v>758</v>
      </c>
      <c r="HEO67" s="565" t="s">
        <v>758</v>
      </c>
      <c r="HEP67" s="565" t="s">
        <v>758</v>
      </c>
      <c r="HEQ67" s="565" t="s">
        <v>758</v>
      </c>
      <c r="HER67" s="565" t="s">
        <v>758</v>
      </c>
      <c r="HES67" s="565" t="s">
        <v>758</v>
      </c>
      <c r="HET67" s="565" t="s">
        <v>758</v>
      </c>
      <c r="HEU67" s="565" t="s">
        <v>758</v>
      </c>
      <c r="HEV67" s="565" t="s">
        <v>758</v>
      </c>
      <c r="HEW67" s="565" t="s">
        <v>758</v>
      </c>
      <c r="HEX67" s="565" t="s">
        <v>758</v>
      </c>
      <c r="HEY67" s="565" t="s">
        <v>758</v>
      </c>
      <c r="HEZ67" s="565" t="s">
        <v>758</v>
      </c>
      <c r="HFA67" s="565" t="s">
        <v>758</v>
      </c>
      <c r="HFB67" s="565" t="s">
        <v>758</v>
      </c>
      <c r="HFC67" s="565" t="s">
        <v>758</v>
      </c>
      <c r="HFD67" s="565" t="s">
        <v>758</v>
      </c>
      <c r="HFE67" s="565" t="s">
        <v>758</v>
      </c>
      <c r="HFF67" s="565" t="s">
        <v>758</v>
      </c>
      <c r="HFG67" s="565" t="s">
        <v>758</v>
      </c>
      <c r="HFH67" s="565" t="s">
        <v>758</v>
      </c>
      <c r="HFI67" s="565" t="s">
        <v>758</v>
      </c>
      <c r="HFJ67" s="565" t="s">
        <v>758</v>
      </c>
      <c r="HFK67" s="565" t="s">
        <v>758</v>
      </c>
      <c r="HFL67" s="565" t="s">
        <v>758</v>
      </c>
      <c r="HFM67" s="565" t="s">
        <v>758</v>
      </c>
      <c r="HFN67" s="565" t="s">
        <v>758</v>
      </c>
      <c r="HFO67" s="565" t="s">
        <v>758</v>
      </c>
      <c r="HFP67" s="565" t="s">
        <v>758</v>
      </c>
      <c r="HFQ67" s="565" t="s">
        <v>758</v>
      </c>
      <c r="HFR67" s="565" t="s">
        <v>758</v>
      </c>
      <c r="HFS67" s="565" t="s">
        <v>758</v>
      </c>
      <c r="HFT67" s="565" t="s">
        <v>758</v>
      </c>
      <c r="HFU67" s="565" t="s">
        <v>758</v>
      </c>
      <c r="HFV67" s="565" t="s">
        <v>758</v>
      </c>
      <c r="HFW67" s="565" t="s">
        <v>758</v>
      </c>
      <c r="HFX67" s="565" t="s">
        <v>758</v>
      </c>
      <c r="HFY67" s="565" t="s">
        <v>758</v>
      </c>
      <c r="HFZ67" s="565" t="s">
        <v>758</v>
      </c>
      <c r="HGA67" s="565" t="s">
        <v>758</v>
      </c>
      <c r="HGB67" s="565" t="s">
        <v>758</v>
      </c>
      <c r="HGC67" s="565" t="s">
        <v>758</v>
      </c>
      <c r="HGD67" s="565" t="s">
        <v>758</v>
      </c>
      <c r="HGE67" s="565" t="s">
        <v>758</v>
      </c>
      <c r="HGF67" s="565" t="s">
        <v>758</v>
      </c>
      <c r="HGG67" s="565" t="s">
        <v>758</v>
      </c>
      <c r="HGH67" s="565" t="s">
        <v>758</v>
      </c>
      <c r="HGI67" s="565" t="s">
        <v>758</v>
      </c>
      <c r="HGJ67" s="565" t="s">
        <v>758</v>
      </c>
      <c r="HGK67" s="565" t="s">
        <v>758</v>
      </c>
      <c r="HGL67" s="565" t="s">
        <v>758</v>
      </c>
      <c r="HGM67" s="565" t="s">
        <v>758</v>
      </c>
      <c r="HGN67" s="565" t="s">
        <v>758</v>
      </c>
      <c r="HGO67" s="565" t="s">
        <v>758</v>
      </c>
      <c r="HGP67" s="565" t="s">
        <v>758</v>
      </c>
      <c r="HGQ67" s="565" t="s">
        <v>758</v>
      </c>
      <c r="HGR67" s="565" t="s">
        <v>758</v>
      </c>
      <c r="HGS67" s="565" t="s">
        <v>758</v>
      </c>
      <c r="HGT67" s="565" t="s">
        <v>758</v>
      </c>
      <c r="HGU67" s="565" t="s">
        <v>758</v>
      </c>
      <c r="HGV67" s="565" t="s">
        <v>758</v>
      </c>
      <c r="HGW67" s="565" t="s">
        <v>758</v>
      </c>
      <c r="HGX67" s="565" t="s">
        <v>758</v>
      </c>
      <c r="HGY67" s="565" t="s">
        <v>758</v>
      </c>
      <c r="HGZ67" s="565" t="s">
        <v>758</v>
      </c>
      <c r="HHA67" s="565" t="s">
        <v>758</v>
      </c>
      <c r="HHB67" s="565" t="s">
        <v>758</v>
      </c>
      <c r="HHC67" s="565" t="s">
        <v>758</v>
      </c>
      <c r="HHD67" s="565" t="s">
        <v>758</v>
      </c>
      <c r="HHE67" s="565" t="s">
        <v>758</v>
      </c>
      <c r="HHF67" s="565" t="s">
        <v>758</v>
      </c>
      <c r="HHG67" s="565" t="s">
        <v>758</v>
      </c>
      <c r="HHH67" s="565" t="s">
        <v>758</v>
      </c>
      <c r="HHI67" s="565" t="s">
        <v>758</v>
      </c>
      <c r="HHJ67" s="565" t="s">
        <v>758</v>
      </c>
      <c r="HHK67" s="565" t="s">
        <v>758</v>
      </c>
      <c r="HHL67" s="565" t="s">
        <v>758</v>
      </c>
      <c r="HHM67" s="565" t="s">
        <v>758</v>
      </c>
      <c r="HHN67" s="565" t="s">
        <v>758</v>
      </c>
      <c r="HHO67" s="565" t="s">
        <v>758</v>
      </c>
      <c r="HHP67" s="565" t="s">
        <v>758</v>
      </c>
      <c r="HHQ67" s="565" t="s">
        <v>758</v>
      </c>
      <c r="HHR67" s="565" t="s">
        <v>758</v>
      </c>
      <c r="HHS67" s="565" t="s">
        <v>758</v>
      </c>
      <c r="HHT67" s="565" t="s">
        <v>758</v>
      </c>
      <c r="HHU67" s="565" t="s">
        <v>758</v>
      </c>
      <c r="HHV67" s="565" t="s">
        <v>758</v>
      </c>
      <c r="HHW67" s="565" t="s">
        <v>758</v>
      </c>
      <c r="HHX67" s="565" t="s">
        <v>758</v>
      </c>
      <c r="HHY67" s="565" t="s">
        <v>758</v>
      </c>
      <c r="HHZ67" s="565" t="s">
        <v>758</v>
      </c>
      <c r="HIA67" s="565" t="s">
        <v>758</v>
      </c>
      <c r="HIB67" s="565" t="s">
        <v>758</v>
      </c>
      <c r="HIC67" s="565" t="s">
        <v>758</v>
      </c>
      <c r="HID67" s="565" t="s">
        <v>758</v>
      </c>
      <c r="HIE67" s="565" t="s">
        <v>758</v>
      </c>
      <c r="HIF67" s="565" t="s">
        <v>758</v>
      </c>
      <c r="HIG67" s="565" t="s">
        <v>758</v>
      </c>
      <c r="HIH67" s="565" t="s">
        <v>758</v>
      </c>
      <c r="HII67" s="565" t="s">
        <v>758</v>
      </c>
      <c r="HIJ67" s="565" t="s">
        <v>758</v>
      </c>
      <c r="HIK67" s="565" t="s">
        <v>758</v>
      </c>
      <c r="HIL67" s="565" t="s">
        <v>758</v>
      </c>
      <c r="HIM67" s="565" t="s">
        <v>758</v>
      </c>
      <c r="HIN67" s="565" t="s">
        <v>758</v>
      </c>
      <c r="HIO67" s="565" t="s">
        <v>758</v>
      </c>
      <c r="HIP67" s="565" t="s">
        <v>758</v>
      </c>
      <c r="HIQ67" s="565" t="s">
        <v>758</v>
      </c>
      <c r="HIR67" s="565" t="s">
        <v>758</v>
      </c>
      <c r="HIS67" s="565" t="s">
        <v>758</v>
      </c>
      <c r="HIT67" s="565" t="s">
        <v>758</v>
      </c>
      <c r="HIU67" s="565" t="s">
        <v>758</v>
      </c>
      <c r="HIV67" s="565" t="s">
        <v>758</v>
      </c>
      <c r="HIW67" s="565" t="s">
        <v>758</v>
      </c>
      <c r="HIX67" s="565" t="s">
        <v>758</v>
      </c>
      <c r="HIY67" s="565" t="s">
        <v>758</v>
      </c>
      <c r="HIZ67" s="565" t="s">
        <v>758</v>
      </c>
      <c r="HJA67" s="565" t="s">
        <v>758</v>
      </c>
      <c r="HJB67" s="565" t="s">
        <v>758</v>
      </c>
      <c r="HJC67" s="565" t="s">
        <v>758</v>
      </c>
      <c r="HJD67" s="565" t="s">
        <v>758</v>
      </c>
      <c r="HJE67" s="565" t="s">
        <v>758</v>
      </c>
      <c r="HJF67" s="565" t="s">
        <v>758</v>
      </c>
      <c r="HJG67" s="565" t="s">
        <v>758</v>
      </c>
      <c r="HJH67" s="565" t="s">
        <v>758</v>
      </c>
      <c r="HJI67" s="565" t="s">
        <v>758</v>
      </c>
      <c r="HJJ67" s="565" t="s">
        <v>758</v>
      </c>
      <c r="HJK67" s="565" t="s">
        <v>758</v>
      </c>
      <c r="HJL67" s="565" t="s">
        <v>758</v>
      </c>
      <c r="HJM67" s="565" t="s">
        <v>758</v>
      </c>
      <c r="HJN67" s="565" t="s">
        <v>758</v>
      </c>
      <c r="HJO67" s="565" t="s">
        <v>758</v>
      </c>
      <c r="HJP67" s="565" t="s">
        <v>758</v>
      </c>
      <c r="HJQ67" s="565" t="s">
        <v>758</v>
      </c>
      <c r="HJR67" s="565" t="s">
        <v>758</v>
      </c>
      <c r="HJS67" s="565" t="s">
        <v>758</v>
      </c>
      <c r="HJT67" s="565" t="s">
        <v>758</v>
      </c>
      <c r="HJU67" s="565" t="s">
        <v>758</v>
      </c>
      <c r="HJV67" s="565" t="s">
        <v>758</v>
      </c>
      <c r="HJW67" s="565" t="s">
        <v>758</v>
      </c>
      <c r="HJX67" s="565" t="s">
        <v>758</v>
      </c>
      <c r="HJY67" s="565" t="s">
        <v>758</v>
      </c>
      <c r="HJZ67" s="565" t="s">
        <v>758</v>
      </c>
      <c r="HKA67" s="565" t="s">
        <v>758</v>
      </c>
      <c r="HKB67" s="565" t="s">
        <v>758</v>
      </c>
      <c r="HKC67" s="565" t="s">
        <v>758</v>
      </c>
      <c r="HKD67" s="565" t="s">
        <v>758</v>
      </c>
      <c r="HKE67" s="565" t="s">
        <v>758</v>
      </c>
      <c r="HKF67" s="565" t="s">
        <v>758</v>
      </c>
      <c r="HKG67" s="565" t="s">
        <v>758</v>
      </c>
      <c r="HKH67" s="565" t="s">
        <v>758</v>
      </c>
      <c r="HKI67" s="565" t="s">
        <v>758</v>
      </c>
      <c r="HKJ67" s="565" t="s">
        <v>758</v>
      </c>
      <c r="HKK67" s="565" t="s">
        <v>758</v>
      </c>
      <c r="HKL67" s="565" t="s">
        <v>758</v>
      </c>
      <c r="HKM67" s="565" t="s">
        <v>758</v>
      </c>
      <c r="HKN67" s="565" t="s">
        <v>758</v>
      </c>
      <c r="HKO67" s="565" t="s">
        <v>758</v>
      </c>
      <c r="HKP67" s="565" t="s">
        <v>758</v>
      </c>
      <c r="HKQ67" s="565" t="s">
        <v>758</v>
      </c>
      <c r="HKR67" s="565" t="s">
        <v>758</v>
      </c>
      <c r="HKS67" s="565" t="s">
        <v>758</v>
      </c>
      <c r="HKT67" s="565" t="s">
        <v>758</v>
      </c>
      <c r="HKU67" s="565" t="s">
        <v>758</v>
      </c>
      <c r="HKV67" s="565" t="s">
        <v>758</v>
      </c>
      <c r="HKW67" s="565" t="s">
        <v>758</v>
      </c>
      <c r="HKX67" s="565" t="s">
        <v>758</v>
      </c>
      <c r="HKY67" s="565" t="s">
        <v>758</v>
      </c>
      <c r="HKZ67" s="565" t="s">
        <v>758</v>
      </c>
      <c r="HLA67" s="565" t="s">
        <v>758</v>
      </c>
      <c r="HLB67" s="565" t="s">
        <v>758</v>
      </c>
      <c r="HLC67" s="565" t="s">
        <v>758</v>
      </c>
      <c r="HLD67" s="565" t="s">
        <v>758</v>
      </c>
      <c r="HLE67" s="565" t="s">
        <v>758</v>
      </c>
      <c r="HLF67" s="565" t="s">
        <v>758</v>
      </c>
      <c r="HLG67" s="565" t="s">
        <v>758</v>
      </c>
      <c r="HLH67" s="565" t="s">
        <v>758</v>
      </c>
      <c r="HLI67" s="565" t="s">
        <v>758</v>
      </c>
      <c r="HLJ67" s="565" t="s">
        <v>758</v>
      </c>
      <c r="HLK67" s="565" t="s">
        <v>758</v>
      </c>
      <c r="HLL67" s="565" t="s">
        <v>758</v>
      </c>
      <c r="HLM67" s="565" t="s">
        <v>758</v>
      </c>
      <c r="HLN67" s="565" t="s">
        <v>758</v>
      </c>
      <c r="HLO67" s="565" t="s">
        <v>758</v>
      </c>
      <c r="HLP67" s="565" t="s">
        <v>758</v>
      </c>
      <c r="HLQ67" s="565" t="s">
        <v>758</v>
      </c>
      <c r="HLR67" s="565" t="s">
        <v>758</v>
      </c>
      <c r="HLS67" s="565" t="s">
        <v>758</v>
      </c>
      <c r="HLT67" s="565" t="s">
        <v>758</v>
      </c>
      <c r="HLU67" s="565" t="s">
        <v>758</v>
      </c>
      <c r="HLV67" s="565" t="s">
        <v>758</v>
      </c>
      <c r="HLW67" s="565" t="s">
        <v>758</v>
      </c>
      <c r="HLX67" s="565" t="s">
        <v>758</v>
      </c>
      <c r="HLY67" s="565" t="s">
        <v>758</v>
      </c>
      <c r="HLZ67" s="565" t="s">
        <v>758</v>
      </c>
      <c r="HMA67" s="565" t="s">
        <v>758</v>
      </c>
      <c r="HMB67" s="565" t="s">
        <v>758</v>
      </c>
      <c r="HMC67" s="565" t="s">
        <v>758</v>
      </c>
      <c r="HMD67" s="565" t="s">
        <v>758</v>
      </c>
      <c r="HME67" s="565" t="s">
        <v>758</v>
      </c>
      <c r="HMF67" s="565" t="s">
        <v>758</v>
      </c>
      <c r="HMG67" s="565" t="s">
        <v>758</v>
      </c>
      <c r="HMH67" s="565" t="s">
        <v>758</v>
      </c>
      <c r="HMI67" s="565" t="s">
        <v>758</v>
      </c>
      <c r="HMJ67" s="565" t="s">
        <v>758</v>
      </c>
      <c r="HMK67" s="565" t="s">
        <v>758</v>
      </c>
      <c r="HML67" s="565" t="s">
        <v>758</v>
      </c>
      <c r="HMM67" s="565" t="s">
        <v>758</v>
      </c>
      <c r="HMN67" s="565" t="s">
        <v>758</v>
      </c>
      <c r="HMO67" s="565" t="s">
        <v>758</v>
      </c>
      <c r="HMP67" s="565" t="s">
        <v>758</v>
      </c>
      <c r="HMQ67" s="565" t="s">
        <v>758</v>
      </c>
      <c r="HMR67" s="565" t="s">
        <v>758</v>
      </c>
      <c r="HMS67" s="565" t="s">
        <v>758</v>
      </c>
      <c r="HMT67" s="565" t="s">
        <v>758</v>
      </c>
      <c r="HMU67" s="565" t="s">
        <v>758</v>
      </c>
      <c r="HMV67" s="565" t="s">
        <v>758</v>
      </c>
      <c r="HMW67" s="565" t="s">
        <v>758</v>
      </c>
      <c r="HMX67" s="565" t="s">
        <v>758</v>
      </c>
      <c r="HMY67" s="565" t="s">
        <v>758</v>
      </c>
      <c r="HMZ67" s="565" t="s">
        <v>758</v>
      </c>
      <c r="HNA67" s="565" t="s">
        <v>758</v>
      </c>
      <c r="HNB67" s="565" t="s">
        <v>758</v>
      </c>
      <c r="HNC67" s="565" t="s">
        <v>758</v>
      </c>
      <c r="HND67" s="565" t="s">
        <v>758</v>
      </c>
      <c r="HNE67" s="565" t="s">
        <v>758</v>
      </c>
      <c r="HNF67" s="565" t="s">
        <v>758</v>
      </c>
      <c r="HNG67" s="565" t="s">
        <v>758</v>
      </c>
      <c r="HNH67" s="565" t="s">
        <v>758</v>
      </c>
      <c r="HNI67" s="565" t="s">
        <v>758</v>
      </c>
      <c r="HNJ67" s="565" t="s">
        <v>758</v>
      </c>
      <c r="HNK67" s="565" t="s">
        <v>758</v>
      </c>
      <c r="HNL67" s="565" t="s">
        <v>758</v>
      </c>
      <c r="HNM67" s="565" t="s">
        <v>758</v>
      </c>
      <c r="HNN67" s="565" t="s">
        <v>758</v>
      </c>
      <c r="HNO67" s="565" t="s">
        <v>758</v>
      </c>
      <c r="HNP67" s="565" t="s">
        <v>758</v>
      </c>
      <c r="HNQ67" s="565" t="s">
        <v>758</v>
      </c>
      <c r="HNR67" s="565" t="s">
        <v>758</v>
      </c>
      <c r="HNS67" s="565" t="s">
        <v>758</v>
      </c>
      <c r="HNT67" s="565" t="s">
        <v>758</v>
      </c>
      <c r="HNU67" s="565" t="s">
        <v>758</v>
      </c>
      <c r="HNV67" s="565" t="s">
        <v>758</v>
      </c>
      <c r="HNW67" s="565" t="s">
        <v>758</v>
      </c>
      <c r="HNX67" s="565" t="s">
        <v>758</v>
      </c>
      <c r="HNY67" s="565" t="s">
        <v>758</v>
      </c>
      <c r="HNZ67" s="565" t="s">
        <v>758</v>
      </c>
      <c r="HOA67" s="565" t="s">
        <v>758</v>
      </c>
      <c r="HOB67" s="565" t="s">
        <v>758</v>
      </c>
      <c r="HOC67" s="565" t="s">
        <v>758</v>
      </c>
      <c r="HOD67" s="565" t="s">
        <v>758</v>
      </c>
      <c r="HOE67" s="565" t="s">
        <v>758</v>
      </c>
      <c r="HOF67" s="565" t="s">
        <v>758</v>
      </c>
      <c r="HOG67" s="565" t="s">
        <v>758</v>
      </c>
      <c r="HOH67" s="565" t="s">
        <v>758</v>
      </c>
      <c r="HOI67" s="565" t="s">
        <v>758</v>
      </c>
      <c r="HOJ67" s="565" t="s">
        <v>758</v>
      </c>
      <c r="HOK67" s="565" t="s">
        <v>758</v>
      </c>
      <c r="HOL67" s="565" t="s">
        <v>758</v>
      </c>
      <c r="HOM67" s="565" t="s">
        <v>758</v>
      </c>
      <c r="HON67" s="565" t="s">
        <v>758</v>
      </c>
      <c r="HOO67" s="565" t="s">
        <v>758</v>
      </c>
      <c r="HOP67" s="565" t="s">
        <v>758</v>
      </c>
      <c r="HOQ67" s="565" t="s">
        <v>758</v>
      </c>
      <c r="HOR67" s="565" t="s">
        <v>758</v>
      </c>
      <c r="HOS67" s="565" t="s">
        <v>758</v>
      </c>
      <c r="HOT67" s="565" t="s">
        <v>758</v>
      </c>
      <c r="HOU67" s="565" t="s">
        <v>758</v>
      </c>
      <c r="HOV67" s="565" t="s">
        <v>758</v>
      </c>
      <c r="HOW67" s="565" t="s">
        <v>758</v>
      </c>
      <c r="HOX67" s="565" t="s">
        <v>758</v>
      </c>
      <c r="HOY67" s="565" t="s">
        <v>758</v>
      </c>
      <c r="HOZ67" s="565" t="s">
        <v>758</v>
      </c>
      <c r="HPA67" s="565" t="s">
        <v>758</v>
      </c>
      <c r="HPB67" s="565" t="s">
        <v>758</v>
      </c>
      <c r="HPC67" s="565" t="s">
        <v>758</v>
      </c>
      <c r="HPD67" s="565" t="s">
        <v>758</v>
      </c>
      <c r="HPE67" s="565" t="s">
        <v>758</v>
      </c>
      <c r="HPF67" s="565" t="s">
        <v>758</v>
      </c>
      <c r="HPG67" s="565" t="s">
        <v>758</v>
      </c>
      <c r="HPH67" s="565" t="s">
        <v>758</v>
      </c>
      <c r="HPI67" s="565" t="s">
        <v>758</v>
      </c>
      <c r="HPJ67" s="565" t="s">
        <v>758</v>
      </c>
      <c r="HPK67" s="565" t="s">
        <v>758</v>
      </c>
      <c r="HPL67" s="565" t="s">
        <v>758</v>
      </c>
      <c r="HPM67" s="565" t="s">
        <v>758</v>
      </c>
      <c r="HPN67" s="565" t="s">
        <v>758</v>
      </c>
      <c r="HPO67" s="565" t="s">
        <v>758</v>
      </c>
      <c r="HPP67" s="565" t="s">
        <v>758</v>
      </c>
      <c r="HPQ67" s="565" t="s">
        <v>758</v>
      </c>
      <c r="HPR67" s="565" t="s">
        <v>758</v>
      </c>
      <c r="HPS67" s="565" t="s">
        <v>758</v>
      </c>
      <c r="HPT67" s="565" t="s">
        <v>758</v>
      </c>
      <c r="HPU67" s="565" t="s">
        <v>758</v>
      </c>
      <c r="HPV67" s="565" t="s">
        <v>758</v>
      </c>
      <c r="HPW67" s="565" t="s">
        <v>758</v>
      </c>
      <c r="HPX67" s="565" t="s">
        <v>758</v>
      </c>
      <c r="HPY67" s="565" t="s">
        <v>758</v>
      </c>
      <c r="HPZ67" s="565" t="s">
        <v>758</v>
      </c>
      <c r="HQA67" s="565" t="s">
        <v>758</v>
      </c>
      <c r="HQB67" s="565" t="s">
        <v>758</v>
      </c>
      <c r="HQC67" s="565" t="s">
        <v>758</v>
      </c>
      <c r="HQD67" s="565" t="s">
        <v>758</v>
      </c>
      <c r="HQE67" s="565" t="s">
        <v>758</v>
      </c>
      <c r="HQF67" s="565" t="s">
        <v>758</v>
      </c>
      <c r="HQG67" s="565" t="s">
        <v>758</v>
      </c>
      <c r="HQH67" s="565" t="s">
        <v>758</v>
      </c>
      <c r="HQI67" s="565" t="s">
        <v>758</v>
      </c>
      <c r="HQJ67" s="565" t="s">
        <v>758</v>
      </c>
      <c r="HQK67" s="565" t="s">
        <v>758</v>
      </c>
      <c r="HQL67" s="565" t="s">
        <v>758</v>
      </c>
      <c r="HQM67" s="565" t="s">
        <v>758</v>
      </c>
      <c r="HQN67" s="565" t="s">
        <v>758</v>
      </c>
      <c r="HQO67" s="565" t="s">
        <v>758</v>
      </c>
      <c r="HQP67" s="565" t="s">
        <v>758</v>
      </c>
      <c r="HQQ67" s="565" t="s">
        <v>758</v>
      </c>
      <c r="HQR67" s="565" t="s">
        <v>758</v>
      </c>
      <c r="HQS67" s="565" t="s">
        <v>758</v>
      </c>
      <c r="HQT67" s="565" t="s">
        <v>758</v>
      </c>
      <c r="HQU67" s="565" t="s">
        <v>758</v>
      </c>
      <c r="HQV67" s="565" t="s">
        <v>758</v>
      </c>
      <c r="HQW67" s="565" t="s">
        <v>758</v>
      </c>
      <c r="HQX67" s="565" t="s">
        <v>758</v>
      </c>
      <c r="HQY67" s="565" t="s">
        <v>758</v>
      </c>
      <c r="HQZ67" s="565" t="s">
        <v>758</v>
      </c>
      <c r="HRA67" s="565" t="s">
        <v>758</v>
      </c>
      <c r="HRB67" s="565" t="s">
        <v>758</v>
      </c>
      <c r="HRC67" s="565" t="s">
        <v>758</v>
      </c>
      <c r="HRD67" s="565" t="s">
        <v>758</v>
      </c>
      <c r="HRE67" s="565" t="s">
        <v>758</v>
      </c>
      <c r="HRF67" s="565" t="s">
        <v>758</v>
      </c>
      <c r="HRG67" s="565" t="s">
        <v>758</v>
      </c>
      <c r="HRH67" s="565" t="s">
        <v>758</v>
      </c>
      <c r="HRI67" s="565" t="s">
        <v>758</v>
      </c>
      <c r="HRJ67" s="565" t="s">
        <v>758</v>
      </c>
      <c r="HRK67" s="565" t="s">
        <v>758</v>
      </c>
      <c r="HRL67" s="565" t="s">
        <v>758</v>
      </c>
      <c r="HRM67" s="565" t="s">
        <v>758</v>
      </c>
      <c r="HRN67" s="565" t="s">
        <v>758</v>
      </c>
      <c r="HRO67" s="565" t="s">
        <v>758</v>
      </c>
      <c r="HRP67" s="565" t="s">
        <v>758</v>
      </c>
      <c r="HRQ67" s="565" t="s">
        <v>758</v>
      </c>
      <c r="HRR67" s="565" t="s">
        <v>758</v>
      </c>
      <c r="HRS67" s="565" t="s">
        <v>758</v>
      </c>
      <c r="HRT67" s="565" t="s">
        <v>758</v>
      </c>
      <c r="HRU67" s="565" t="s">
        <v>758</v>
      </c>
      <c r="HRV67" s="565" t="s">
        <v>758</v>
      </c>
      <c r="HRW67" s="565" t="s">
        <v>758</v>
      </c>
      <c r="HRX67" s="565" t="s">
        <v>758</v>
      </c>
      <c r="HRY67" s="565" t="s">
        <v>758</v>
      </c>
      <c r="HRZ67" s="565" t="s">
        <v>758</v>
      </c>
      <c r="HSA67" s="565" t="s">
        <v>758</v>
      </c>
      <c r="HSB67" s="565" t="s">
        <v>758</v>
      </c>
      <c r="HSC67" s="565" t="s">
        <v>758</v>
      </c>
      <c r="HSD67" s="565" t="s">
        <v>758</v>
      </c>
      <c r="HSE67" s="565" t="s">
        <v>758</v>
      </c>
      <c r="HSF67" s="565" t="s">
        <v>758</v>
      </c>
      <c r="HSG67" s="565" t="s">
        <v>758</v>
      </c>
      <c r="HSH67" s="565" t="s">
        <v>758</v>
      </c>
      <c r="HSI67" s="565" t="s">
        <v>758</v>
      </c>
      <c r="HSJ67" s="565" t="s">
        <v>758</v>
      </c>
      <c r="HSK67" s="565" t="s">
        <v>758</v>
      </c>
      <c r="HSL67" s="565" t="s">
        <v>758</v>
      </c>
      <c r="HSM67" s="565" t="s">
        <v>758</v>
      </c>
      <c r="HSN67" s="565" t="s">
        <v>758</v>
      </c>
      <c r="HSO67" s="565" t="s">
        <v>758</v>
      </c>
      <c r="HSP67" s="565" t="s">
        <v>758</v>
      </c>
      <c r="HSQ67" s="565" t="s">
        <v>758</v>
      </c>
      <c r="HSR67" s="565" t="s">
        <v>758</v>
      </c>
      <c r="HSS67" s="565" t="s">
        <v>758</v>
      </c>
      <c r="HST67" s="565" t="s">
        <v>758</v>
      </c>
      <c r="HSU67" s="565" t="s">
        <v>758</v>
      </c>
      <c r="HSV67" s="565" t="s">
        <v>758</v>
      </c>
      <c r="HSW67" s="565" t="s">
        <v>758</v>
      </c>
      <c r="HSX67" s="565" t="s">
        <v>758</v>
      </c>
      <c r="HSY67" s="565" t="s">
        <v>758</v>
      </c>
      <c r="HSZ67" s="565" t="s">
        <v>758</v>
      </c>
      <c r="HTA67" s="565" t="s">
        <v>758</v>
      </c>
      <c r="HTB67" s="565" t="s">
        <v>758</v>
      </c>
      <c r="HTC67" s="565" t="s">
        <v>758</v>
      </c>
      <c r="HTD67" s="565" t="s">
        <v>758</v>
      </c>
      <c r="HTE67" s="565" t="s">
        <v>758</v>
      </c>
      <c r="HTF67" s="565" t="s">
        <v>758</v>
      </c>
      <c r="HTG67" s="565" t="s">
        <v>758</v>
      </c>
      <c r="HTH67" s="565" t="s">
        <v>758</v>
      </c>
      <c r="HTI67" s="565" t="s">
        <v>758</v>
      </c>
      <c r="HTJ67" s="565" t="s">
        <v>758</v>
      </c>
      <c r="HTK67" s="565" t="s">
        <v>758</v>
      </c>
      <c r="HTL67" s="565" t="s">
        <v>758</v>
      </c>
      <c r="HTM67" s="565" t="s">
        <v>758</v>
      </c>
      <c r="HTN67" s="565" t="s">
        <v>758</v>
      </c>
      <c r="HTO67" s="565" t="s">
        <v>758</v>
      </c>
      <c r="HTP67" s="565" t="s">
        <v>758</v>
      </c>
      <c r="HTQ67" s="565" t="s">
        <v>758</v>
      </c>
      <c r="HTR67" s="565" t="s">
        <v>758</v>
      </c>
      <c r="HTS67" s="565" t="s">
        <v>758</v>
      </c>
      <c r="HTT67" s="565" t="s">
        <v>758</v>
      </c>
      <c r="HTU67" s="565" t="s">
        <v>758</v>
      </c>
      <c r="HTV67" s="565" t="s">
        <v>758</v>
      </c>
      <c r="HTW67" s="565" t="s">
        <v>758</v>
      </c>
      <c r="HTX67" s="565" t="s">
        <v>758</v>
      </c>
      <c r="HTY67" s="565" t="s">
        <v>758</v>
      </c>
      <c r="HTZ67" s="565" t="s">
        <v>758</v>
      </c>
      <c r="HUA67" s="565" t="s">
        <v>758</v>
      </c>
      <c r="HUB67" s="565" t="s">
        <v>758</v>
      </c>
      <c r="HUC67" s="565" t="s">
        <v>758</v>
      </c>
      <c r="HUD67" s="565" t="s">
        <v>758</v>
      </c>
      <c r="HUE67" s="565" t="s">
        <v>758</v>
      </c>
      <c r="HUF67" s="565" t="s">
        <v>758</v>
      </c>
      <c r="HUG67" s="565" t="s">
        <v>758</v>
      </c>
      <c r="HUH67" s="565" t="s">
        <v>758</v>
      </c>
      <c r="HUI67" s="565" t="s">
        <v>758</v>
      </c>
      <c r="HUJ67" s="565" t="s">
        <v>758</v>
      </c>
      <c r="HUK67" s="565" t="s">
        <v>758</v>
      </c>
      <c r="HUL67" s="565" t="s">
        <v>758</v>
      </c>
      <c r="HUM67" s="565" t="s">
        <v>758</v>
      </c>
      <c r="HUN67" s="565" t="s">
        <v>758</v>
      </c>
      <c r="HUO67" s="565" t="s">
        <v>758</v>
      </c>
      <c r="HUP67" s="565" t="s">
        <v>758</v>
      </c>
      <c r="HUQ67" s="565" t="s">
        <v>758</v>
      </c>
      <c r="HUR67" s="565" t="s">
        <v>758</v>
      </c>
      <c r="HUS67" s="565" t="s">
        <v>758</v>
      </c>
      <c r="HUT67" s="565" t="s">
        <v>758</v>
      </c>
      <c r="HUU67" s="565" t="s">
        <v>758</v>
      </c>
      <c r="HUV67" s="565" t="s">
        <v>758</v>
      </c>
      <c r="HUW67" s="565" t="s">
        <v>758</v>
      </c>
      <c r="HUX67" s="565" t="s">
        <v>758</v>
      </c>
      <c r="HUY67" s="565" t="s">
        <v>758</v>
      </c>
      <c r="HUZ67" s="565" t="s">
        <v>758</v>
      </c>
      <c r="HVA67" s="565" t="s">
        <v>758</v>
      </c>
      <c r="HVB67" s="565" t="s">
        <v>758</v>
      </c>
      <c r="HVC67" s="565" t="s">
        <v>758</v>
      </c>
      <c r="HVD67" s="565" t="s">
        <v>758</v>
      </c>
      <c r="HVE67" s="565" t="s">
        <v>758</v>
      </c>
      <c r="HVF67" s="565" t="s">
        <v>758</v>
      </c>
      <c r="HVG67" s="565" t="s">
        <v>758</v>
      </c>
      <c r="HVH67" s="565" t="s">
        <v>758</v>
      </c>
      <c r="HVI67" s="565" t="s">
        <v>758</v>
      </c>
      <c r="HVJ67" s="565" t="s">
        <v>758</v>
      </c>
      <c r="HVK67" s="565" t="s">
        <v>758</v>
      </c>
      <c r="HVL67" s="565" t="s">
        <v>758</v>
      </c>
      <c r="HVM67" s="565" t="s">
        <v>758</v>
      </c>
      <c r="HVN67" s="565" t="s">
        <v>758</v>
      </c>
      <c r="HVO67" s="565" t="s">
        <v>758</v>
      </c>
      <c r="HVP67" s="565" t="s">
        <v>758</v>
      </c>
      <c r="HVQ67" s="565" t="s">
        <v>758</v>
      </c>
      <c r="HVR67" s="565" t="s">
        <v>758</v>
      </c>
      <c r="HVS67" s="565" t="s">
        <v>758</v>
      </c>
      <c r="HVT67" s="565" t="s">
        <v>758</v>
      </c>
      <c r="HVU67" s="565" t="s">
        <v>758</v>
      </c>
      <c r="HVV67" s="565" t="s">
        <v>758</v>
      </c>
      <c r="HVW67" s="565" t="s">
        <v>758</v>
      </c>
      <c r="HVX67" s="565" t="s">
        <v>758</v>
      </c>
      <c r="HVY67" s="565" t="s">
        <v>758</v>
      </c>
      <c r="HVZ67" s="565" t="s">
        <v>758</v>
      </c>
      <c r="HWA67" s="565" t="s">
        <v>758</v>
      </c>
      <c r="HWB67" s="565" t="s">
        <v>758</v>
      </c>
      <c r="HWC67" s="565" t="s">
        <v>758</v>
      </c>
      <c r="HWD67" s="565" t="s">
        <v>758</v>
      </c>
      <c r="HWE67" s="565" t="s">
        <v>758</v>
      </c>
      <c r="HWF67" s="565" t="s">
        <v>758</v>
      </c>
      <c r="HWG67" s="565" t="s">
        <v>758</v>
      </c>
      <c r="HWH67" s="565" t="s">
        <v>758</v>
      </c>
      <c r="HWI67" s="565" t="s">
        <v>758</v>
      </c>
      <c r="HWJ67" s="565" t="s">
        <v>758</v>
      </c>
      <c r="HWK67" s="565" t="s">
        <v>758</v>
      </c>
      <c r="HWL67" s="565" t="s">
        <v>758</v>
      </c>
      <c r="HWM67" s="565" t="s">
        <v>758</v>
      </c>
      <c r="HWN67" s="565" t="s">
        <v>758</v>
      </c>
      <c r="HWO67" s="565" t="s">
        <v>758</v>
      </c>
      <c r="HWP67" s="565" t="s">
        <v>758</v>
      </c>
      <c r="HWQ67" s="565" t="s">
        <v>758</v>
      </c>
      <c r="HWR67" s="565" t="s">
        <v>758</v>
      </c>
      <c r="HWS67" s="565" t="s">
        <v>758</v>
      </c>
      <c r="HWT67" s="565" t="s">
        <v>758</v>
      </c>
      <c r="HWU67" s="565" t="s">
        <v>758</v>
      </c>
      <c r="HWV67" s="565" t="s">
        <v>758</v>
      </c>
      <c r="HWW67" s="565" t="s">
        <v>758</v>
      </c>
      <c r="HWX67" s="565" t="s">
        <v>758</v>
      </c>
      <c r="HWY67" s="565" t="s">
        <v>758</v>
      </c>
      <c r="HWZ67" s="565" t="s">
        <v>758</v>
      </c>
      <c r="HXA67" s="565" t="s">
        <v>758</v>
      </c>
      <c r="HXB67" s="565" t="s">
        <v>758</v>
      </c>
      <c r="HXC67" s="565" t="s">
        <v>758</v>
      </c>
      <c r="HXD67" s="565" t="s">
        <v>758</v>
      </c>
      <c r="HXE67" s="565" t="s">
        <v>758</v>
      </c>
      <c r="HXF67" s="565" t="s">
        <v>758</v>
      </c>
      <c r="HXG67" s="565" t="s">
        <v>758</v>
      </c>
      <c r="HXH67" s="565" t="s">
        <v>758</v>
      </c>
      <c r="HXI67" s="565" t="s">
        <v>758</v>
      </c>
      <c r="HXJ67" s="565" t="s">
        <v>758</v>
      </c>
      <c r="HXK67" s="565" t="s">
        <v>758</v>
      </c>
      <c r="HXL67" s="565" t="s">
        <v>758</v>
      </c>
      <c r="HXM67" s="565" t="s">
        <v>758</v>
      </c>
      <c r="HXN67" s="565" t="s">
        <v>758</v>
      </c>
      <c r="HXO67" s="565" t="s">
        <v>758</v>
      </c>
      <c r="HXP67" s="565" t="s">
        <v>758</v>
      </c>
      <c r="HXQ67" s="565" t="s">
        <v>758</v>
      </c>
      <c r="HXR67" s="565" t="s">
        <v>758</v>
      </c>
      <c r="HXS67" s="565" t="s">
        <v>758</v>
      </c>
      <c r="HXT67" s="565" t="s">
        <v>758</v>
      </c>
      <c r="HXU67" s="565" t="s">
        <v>758</v>
      </c>
      <c r="HXV67" s="565" t="s">
        <v>758</v>
      </c>
      <c r="HXW67" s="565" t="s">
        <v>758</v>
      </c>
      <c r="HXX67" s="565" t="s">
        <v>758</v>
      </c>
      <c r="HXY67" s="565" t="s">
        <v>758</v>
      </c>
      <c r="HXZ67" s="565" t="s">
        <v>758</v>
      </c>
      <c r="HYA67" s="565" t="s">
        <v>758</v>
      </c>
      <c r="HYB67" s="565" t="s">
        <v>758</v>
      </c>
      <c r="HYC67" s="565" t="s">
        <v>758</v>
      </c>
      <c r="HYD67" s="565" t="s">
        <v>758</v>
      </c>
      <c r="HYE67" s="565" t="s">
        <v>758</v>
      </c>
      <c r="HYF67" s="565" t="s">
        <v>758</v>
      </c>
      <c r="HYG67" s="565" t="s">
        <v>758</v>
      </c>
      <c r="HYH67" s="565" t="s">
        <v>758</v>
      </c>
      <c r="HYI67" s="565" t="s">
        <v>758</v>
      </c>
      <c r="HYJ67" s="565" t="s">
        <v>758</v>
      </c>
      <c r="HYK67" s="565" t="s">
        <v>758</v>
      </c>
      <c r="HYL67" s="565" t="s">
        <v>758</v>
      </c>
      <c r="HYM67" s="565" t="s">
        <v>758</v>
      </c>
      <c r="HYN67" s="565" t="s">
        <v>758</v>
      </c>
      <c r="HYO67" s="565" t="s">
        <v>758</v>
      </c>
      <c r="HYP67" s="565" t="s">
        <v>758</v>
      </c>
      <c r="HYQ67" s="565" t="s">
        <v>758</v>
      </c>
      <c r="HYR67" s="565" t="s">
        <v>758</v>
      </c>
      <c r="HYS67" s="565" t="s">
        <v>758</v>
      </c>
      <c r="HYT67" s="565" t="s">
        <v>758</v>
      </c>
      <c r="HYU67" s="565" t="s">
        <v>758</v>
      </c>
      <c r="HYV67" s="565" t="s">
        <v>758</v>
      </c>
      <c r="HYW67" s="565" t="s">
        <v>758</v>
      </c>
      <c r="HYX67" s="565" t="s">
        <v>758</v>
      </c>
      <c r="HYY67" s="565" t="s">
        <v>758</v>
      </c>
      <c r="HYZ67" s="565" t="s">
        <v>758</v>
      </c>
      <c r="HZA67" s="565" t="s">
        <v>758</v>
      </c>
      <c r="HZB67" s="565" t="s">
        <v>758</v>
      </c>
      <c r="HZC67" s="565" t="s">
        <v>758</v>
      </c>
      <c r="HZD67" s="565" t="s">
        <v>758</v>
      </c>
      <c r="HZE67" s="565" t="s">
        <v>758</v>
      </c>
      <c r="HZF67" s="565" t="s">
        <v>758</v>
      </c>
      <c r="HZG67" s="565" t="s">
        <v>758</v>
      </c>
      <c r="HZH67" s="565" t="s">
        <v>758</v>
      </c>
      <c r="HZI67" s="565" t="s">
        <v>758</v>
      </c>
      <c r="HZJ67" s="565" t="s">
        <v>758</v>
      </c>
      <c r="HZK67" s="565" t="s">
        <v>758</v>
      </c>
      <c r="HZL67" s="565" t="s">
        <v>758</v>
      </c>
      <c r="HZM67" s="565" t="s">
        <v>758</v>
      </c>
      <c r="HZN67" s="565" t="s">
        <v>758</v>
      </c>
      <c r="HZO67" s="565" t="s">
        <v>758</v>
      </c>
      <c r="HZP67" s="565" t="s">
        <v>758</v>
      </c>
      <c r="HZQ67" s="565" t="s">
        <v>758</v>
      </c>
      <c r="HZR67" s="565" t="s">
        <v>758</v>
      </c>
      <c r="HZS67" s="565" t="s">
        <v>758</v>
      </c>
      <c r="HZT67" s="565" t="s">
        <v>758</v>
      </c>
      <c r="HZU67" s="565" t="s">
        <v>758</v>
      </c>
      <c r="HZV67" s="565" t="s">
        <v>758</v>
      </c>
      <c r="HZW67" s="565" t="s">
        <v>758</v>
      </c>
      <c r="HZX67" s="565" t="s">
        <v>758</v>
      </c>
      <c r="HZY67" s="565" t="s">
        <v>758</v>
      </c>
      <c r="HZZ67" s="565" t="s">
        <v>758</v>
      </c>
      <c r="IAA67" s="565" t="s">
        <v>758</v>
      </c>
      <c r="IAB67" s="565" t="s">
        <v>758</v>
      </c>
      <c r="IAC67" s="565" t="s">
        <v>758</v>
      </c>
      <c r="IAD67" s="565" t="s">
        <v>758</v>
      </c>
      <c r="IAE67" s="565" t="s">
        <v>758</v>
      </c>
      <c r="IAF67" s="565" t="s">
        <v>758</v>
      </c>
      <c r="IAG67" s="565" t="s">
        <v>758</v>
      </c>
      <c r="IAH67" s="565" t="s">
        <v>758</v>
      </c>
      <c r="IAI67" s="565" t="s">
        <v>758</v>
      </c>
      <c r="IAJ67" s="565" t="s">
        <v>758</v>
      </c>
      <c r="IAK67" s="565" t="s">
        <v>758</v>
      </c>
      <c r="IAL67" s="565" t="s">
        <v>758</v>
      </c>
      <c r="IAM67" s="565" t="s">
        <v>758</v>
      </c>
      <c r="IAN67" s="565" t="s">
        <v>758</v>
      </c>
      <c r="IAO67" s="565" t="s">
        <v>758</v>
      </c>
      <c r="IAP67" s="565" t="s">
        <v>758</v>
      </c>
      <c r="IAQ67" s="565" t="s">
        <v>758</v>
      </c>
      <c r="IAR67" s="565" t="s">
        <v>758</v>
      </c>
      <c r="IAS67" s="565" t="s">
        <v>758</v>
      </c>
      <c r="IAT67" s="565" t="s">
        <v>758</v>
      </c>
      <c r="IAU67" s="565" t="s">
        <v>758</v>
      </c>
      <c r="IAV67" s="565" t="s">
        <v>758</v>
      </c>
      <c r="IAW67" s="565" t="s">
        <v>758</v>
      </c>
      <c r="IAX67" s="565" t="s">
        <v>758</v>
      </c>
      <c r="IAY67" s="565" t="s">
        <v>758</v>
      </c>
      <c r="IAZ67" s="565" t="s">
        <v>758</v>
      </c>
      <c r="IBA67" s="565" t="s">
        <v>758</v>
      </c>
      <c r="IBB67" s="565" t="s">
        <v>758</v>
      </c>
      <c r="IBC67" s="565" t="s">
        <v>758</v>
      </c>
      <c r="IBD67" s="565" t="s">
        <v>758</v>
      </c>
      <c r="IBE67" s="565" t="s">
        <v>758</v>
      </c>
      <c r="IBF67" s="565" t="s">
        <v>758</v>
      </c>
      <c r="IBG67" s="565" t="s">
        <v>758</v>
      </c>
      <c r="IBH67" s="565" t="s">
        <v>758</v>
      </c>
      <c r="IBI67" s="565" t="s">
        <v>758</v>
      </c>
      <c r="IBJ67" s="565" t="s">
        <v>758</v>
      </c>
      <c r="IBK67" s="565" t="s">
        <v>758</v>
      </c>
      <c r="IBL67" s="565" t="s">
        <v>758</v>
      </c>
      <c r="IBM67" s="565" t="s">
        <v>758</v>
      </c>
      <c r="IBN67" s="565" t="s">
        <v>758</v>
      </c>
      <c r="IBO67" s="565" t="s">
        <v>758</v>
      </c>
      <c r="IBP67" s="565" t="s">
        <v>758</v>
      </c>
      <c r="IBQ67" s="565" t="s">
        <v>758</v>
      </c>
      <c r="IBR67" s="565" t="s">
        <v>758</v>
      </c>
      <c r="IBS67" s="565" t="s">
        <v>758</v>
      </c>
      <c r="IBT67" s="565" t="s">
        <v>758</v>
      </c>
      <c r="IBU67" s="565" t="s">
        <v>758</v>
      </c>
      <c r="IBV67" s="565" t="s">
        <v>758</v>
      </c>
      <c r="IBW67" s="565" t="s">
        <v>758</v>
      </c>
      <c r="IBX67" s="565" t="s">
        <v>758</v>
      </c>
      <c r="IBY67" s="565" t="s">
        <v>758</v>
      </c>
      <c r="IBZ67" s="565" t="s">
        <v>758</v>
      </c>
      <c r="ICA67" s="565" t="s">
        <v>758</v>
      </c>
      <c r="ICB67" s="565" t="s">
        <v>758</v>
      </c>
      <c r="ICC67" s="565" t="s">
        <v>758</v>
      </c>
      <c r="ICD67" s="565" t="s">
        <v>758</v>
      </c>
      <c r="ICE67" s="565" t="s">
        <v>758</v>
      </c>
      <c r="ICF67" s="565" t="s">
        <v>758</v>
      </c>
      <c r="ICG67" s="565" t="s">
        <v>758</v>
      </c>
      <c r="ICH67" s="565" t="s">
        <v>758</v>
      </c>
      <c r="ICI67" s="565" t="s">
        <v>758</v>
      </c>
      <c r="ICJ67" s="565" t="s">
        <v>758</v>
      </c>
      <c r="ICK67" s="565" t="s">
        <v>758</v>
      </c>
      <c r="ICL67" s="565" t="s">
        <v>758</v>
      </c>
      <c r="ICM67" s="565" t="s">
        <v>758</v>
      </c>
      <c r="ICN67" s="565" t="s">
        <v>758</v>
      </c>
      <c r="ICO67" s="565" t="s">
        <v>758</v>
      </c>
      <c r="ICP67" s="565" t="s">
        <v>758</v>
      </c>
      <c r="ICQ67" s="565" t="s">
        <v>758</v>
      </c>
      <c r="ICR67" s="565" t="s">
        <v>758</v>
      </c>
      <c r="ICS67" s="565" t="s">
        <v>758</v>
      </c>
      <c r="ICT67" s="565" t="s">
        <v>758</v>
      </c>
      <c r="ICU67" s="565" t="s">
        <v>758</v>
      </c>
      <c r="ICV67" s="565" t="s">
        <v>758</v>
      </c>
      <c r="ICW67" s="565" t="s">
        <v>758</v>
      </c>
      <c r="ICX67" s="565" t="s">
        <v>758</v>
      </c>
      <c r="ICY67" s="565" t="s">
        <v>758</v>
      </c>
      <c r="ICZ67" s="565" t="s">
        <v>758</v>
      </c>
      <c r="IDA67" s="565" t="s">
        <v>758</v>
      </c>
      <c r="IDB67" s="565" t="s">
        <v>758</v>
      </c>
      <c r="IDC67" s="565" t="s">
        <v>758</v>
      </c>
      <c r="IDD67" s="565" t="s">
        <v>758</v>
      </c>
      <c r="IDE67" s="565" t="s">
        <v>758</v>
      </c>
      <c r="IDF67" s="565" t="s">
        <v>758</v>
      </c>
      <c r="IDG67" s="565" t="s">
        <v>758</v>
      </c>
      <c r="IDH67" s="565" t="s">
        <v>758</v>
      </c>
      <c r="IDI67" s="565" t="s">
        <v>758</v>
      </c>
      <c r="IDJ67" s="565" t="s">
        <v>758</v>
      </c>
      <c r="IDK67" s="565" t="s">
        <v>758</v>
      </c>
      <c r="IDL67" s="565" t="s">
        <v>758</v>
      </c>
      <c r="IDM67" s="565" t="s">
        <v>758</v>
      </c>
      <c r="IDN67" s="565" t="s">
        <v>758</v>
      </c>
      <c r="IDO67" s="565" t="s">
        <v>758</v>
      </c>
      <c r="IDP67" s="565" t="s">
        <v>758</v>
      </c>
      <c r="IDQ67" s="565" t="s">
        <v>758</v>
      </c>
      <c r="IDR67" s="565" t="s">
        <v>758</v>
      </c>
      <c r="IDS67" s="565" t="s">
        <v>758</v>
      </c>
      <c r="IDT67" s="565" t="s">
        <v>758</v>
      </c>
      <c r="IDU67" s="565" t="s">
        <v>758</v>
      </c>
      <c r="IDV67" s="565" t="s">
        <v>758</v>
      </c>
      <c r="IDW67" s="565" t="s">
        <v>758</v>
      </c>
      <c r="IDX67" s="565" t="s">
        <v>758</v>
      </c>
      <c r="IDY67" s="565" t="s">
        <v>758</v>
      </c>
      <c r="IDZ67" s="565" t="s">
        <v>758</v>
      </c>
      <c r="IEA67" s="565" t="s">
        <v>758</v>
      </c>
      <c r="IEB67" s="565" t="s">
        <v>758</v>
      </c>
      <c r="IEC67" s="565" t="s">
        <v>758</v>
      </c>
      <c r="IED67" s="565" t="s">
        <v>758</v>
      </c>
      <c r="IEE67" s="565" t="s">
        <v>758</v>
      </c>
      <c r="IEF67" s="565" t="s">
        <v>758</v>
      </c>
      <c r="IEG67" s="565" t="s">
        <v>758</v>
      </c>
      <c r="IEH67" s="565" t="s">
        <v>758</v>
      </c>
      <c r="IEI67" s="565" t="s">
        <v>758</v>
      </c>
      <c r="IEJ67" s="565" t="s">
        <v>758</v>
      </c>
      <c r="IEK67" s="565" t="s">
        <v>758</v>
      </c>
      <c r="IEL67" s="565" t="s">
        <v>758</v>
      </c>
      <c r="IEM67" s="565" t="s">
        <v>758</v>
      </c>
      <c r="IEN67" s="565" t="s">
        <v>758</v>
      </c>
      <c r="IEO67" s="565" t="s">
        <v>758</v>
      </c>
      <c r="IEP67" s="565" t="s">
        <v>758</v>
      </c>
      <c r="IEQ67" s="565" t="s">
        <v>758</v>
      </c>
      <c r="IER67" s="565" t="s">
        <v>758</v>
      </c>
      <c r="IES67" s="565" t="s">
        <v>758</v>
      </c>
      <c r="IET67" s="565" t="s">
        <v>758</v>
      </c>
      <c r="IEU67" s="565" t="s">
        <v>758</v>
      </c>
      <c r="IEV67" s="565" t="s">
        <v>758</v>
      </c>
      <c r="IEW67" s="565" t="s">
        <v>758</v>
      </c>
      <c r="IEX67" s="565" t="s">
        <v>758</v>
      </c>
      <c r="IEY67" s="565" t="s">
        <v>758</v>
      </c>
      <c r="IEZ67" s="565" t="s">
        <v>758</v>
      </c>
      <c r="IFA67" s="565" t="s">
        <v>758</v>
      </c>
      <c r="IFB67" s="565" t="s">
        <v>758</v>
      </c>
      <c r="IFC67" s="565" t="s">
        <v>758</v>
      </c>
      <c r="IFD67" s="565" t="s">
        <v>758</v>
      </c>
      <c r="IFE67" s="565" t="s">
        <v>758</v>
      </c>
      <c r="IFF67" s="565" t="s">
        <v>758</v>
      </c>
      <c r="IFG67" s="565" t="s">
        <v>758</v>
      </c>
      <c r="IFH67" s="565" t="s">
        <v>758</v>
      </c>
      <c r="IFI67" s="565" t="s">
        <v>758</v>
      </c>
      <c r="IFJ67" s="565" t="s">
        <v>758</v>
      </c>
      <c r="IFK67" s="565" t="s">
        <v>758</v>
      </c>
      <c r="IFL67" s="565" t="s">
        <v>758</v>
      </c>
      <c r="IFM67" s="565" t="s">
        <v>758</v>
      </c>
      <c r="IFN67" s="565" t="s">
        <v>758</v>
      </c>
      <c r="IFO67" s="565" t="s">
        <v>758</v>
      </c>
      <c r="IFP67" s="565" t="s">
        <v>758</v>
      </c>
      <c r="IFQ67" s="565" t="s">
        <v>758</v>
      </c>
      <c r="IFR67" s="565" t="s">
        <v>758</v>
      </c>
      <c r="IFS67" s="565" t="s">
        <v>758</v>
      </c>
      <c r="IFT67" s="565" t="s">
        <v>758</v>
      </c>
      <c r="IFU67" s="565" t="s">
        <v>758</v>
      </c>
      <c r="IFV67" s="565" t="s">
        <v>758</v>
      </c>
      <c r="IFW67" s="565" t="s">
        <v>758</v>
      </c>
      <c r="IFX67" s="565" t="s">
        <v>758</v>
      </c>
      <c r="IFY67" s="565" t="s">
        <v>758</v>
      </c>
      <c r="IFZ67" s="565" t="s">
        <v>758</v>
      </c>
      <c r="IGA67" s="565" t="s">
        <v>758</v>
      </c>
      <c r="IGB67" s="565" t="s">
        <v>758</v>
      </c>
      <c r="IGC67" s="565" t="s">
        <v>758</v>
      </c>
      <c r="IGD67" s="565" t="s">
        <v>758</v>
      </c>
      <c r="IGE67" s="565" t="s">
        <v>758</v>
      </c>
      <c r="IGF67" s="565" t="s">
        <v>758</v>
      </c>
      <c r="IGG67" s="565" t="s">
        <v>758</v>
      </c>
      <c r="IGH67" s="565" t="s">
        <v>758</v>
      </c>
      <c r="IGI67" s="565" t="s">
        <v>758</v>
      </c>
      <c r="IGJ67" s="565" t="s">
        <v>758</v>
      </c>
      <c r="IGK67" s="565" t="s">
        <v>758</v>
      </c>
      <c r="IGL67" s="565" t="s">
        <v>758</v>
      </c>
      <c r="IGM67" s="565" t="s">
        <v>758</v>
      </c>
      <c r="IGN67" s="565" t="s">
        <v>758</v>
      </c>
      <c r="IGO67" s="565" t="s">
        <v>758</v>
      </c>
      <c r="IGP67" s="565" t="s">
        <v>758</v>
      </c>
      <c r="IGQ67" s="565" t="s">
        <v>758</v>
      </c>
      <c r="IGR67" s="565" t="s">
        <v>758</v>
      </c>
      <c r="IGS67" s="565" t="s">
        <v>758</v>
      </c>
      <c r="IGT67" s="565" t="s">
        <v>758</v>
      </c>
      <c r="IGU67" s="565" t="s">
        <v>758</v>
      </c>
      <c r="IGV67" s="565" t="s">
        <v>758</v>
      </c>
      <c r="IGW67" s="565" t="s">
        <v>758</v>
      </c>
      <c r="IGX67" s="565" t="s">
        <v>758</v>
      </c>
      <c r="IGY67" s="565" t="s">
        <v>758</v>
      </c>
      <c r="IGZ67" s="565" t="s">
        <v>758</v>
      </c>
      <c r="IHA67" s="565" t="s">
        <v>758</v>
      </c>
      <c r="IHB67" s="565" t="s">
        <v>758</v>
      </c>
      <c r="IHC67" s="565" t="s">
        <v>758</v>
      </c>
      <c r="IHD67" s="565" t="s">
        <v>758</v>
      </c>
      <c r="IHE67" s="565" t="s">
        <v>758</v>
      </c>
      <c r="IHF67" s="565" t="s">
        <v>758</v>
      </c>
      <c r="IHG67" s="565" t="s">
        <v>758</v>
      </c>
      <c r="IHH67" s="565" t="s">
        <v>758</v>
      </c>
      <c r="IHI67" s="565" t="s">
        <v>758</v>
      </c>
      <c r="IHJ67" s="565" t="s">
        <v>758</v>
      </c>
      <c r="IHK67" s="565" t="s">
        <v>758</v>
      </c>
      <c r="IHL67" s="565" t="s">
        <v>758</v>
      </c>
      <c r="IHM67" s="565" t="s">
        <v>758</v>
      </c>
      <c r="IHN67" s="565" t="s">
        <v>758</v>
      </c>
      <c r="IHO67" s="565" t="s">
        <v>758</v>
      </c>
      <c r="IHP67" s="565" t="s">
        <v>758</v>
      </c>
      <c r="IHQ67" s="565" t="s">
        <v>758</v>
      </c>
      <c r="IHR67" s="565" t="s">
        <v>758</v>
      </c>
      <c r="IHS67" s="565" t="s">
        <v>758</v>
      </c>
      <c r="IHT67" s="565" t="s">
        <v>758</v>
      </c>
      <c r="IHU67" s="565" t="s">
        <v>758</v>
      </c>
      <c r="IHV67" s="565" t="s">
        <v>758</v>
      </c>
      <c r="IHW67" s="565" t="s">
        <v>758</v>
      </c>
      <c r="IHX67" s="565" t="s">
        <v>758</v>
      </c>
      <c r="IHY67" s="565" t="s">
        <v>758</v>
      </c>
      <c r="IHZ67" s="565" t="s">
        <v>758</v>
      </c>
      <c r="IIA67" s="565" t="s">
        <v>758</v>
      </c>
      <c r="IIB67" s="565" t="s">
        <v>758</v>
      </c>
      <c r="IIC67" s="565" t="s">
        <v>758</v>
      </c>
      <c r="IID67" s="565" t="s">
        <v>758</v>
      </c>
      <c r="IIE67" s="565" t="s">
        <v>758</v>
      </c>
      <c r="IIF67" s="565" t="s">
        <v>758</v>
      </c>
      <c r="IIG67" s="565" t="s">
        <v>758</v>
      </c>
      <c r="IIH67" s="565" t="s">
        <v>758</v>
      </c>
      <c r="III67" s="565" t="s">
        <v>758</v>
      </c>
      <c r="IIJ67" s="565" t="s">
        <v>758</v>
      </c>
      <c r="IIK67" s="565" t="s">
        <v>758</v>
      </c>
      <c r="IIL67" s="565" t="s">
        <v>758</v>
      </c>
      <c r="IIM67" s="565" t="s">
        <v>758</v>
      </c>
      <c r="IIN67" s="565" t="s">
        <v>758</v>
      </c>
      <c r="IIO67" s="565" t="s">
        <v>758</v>
      </c>
      <c r="IIP67" s="565" t="s">
        <v>758</v>
      </c>
      <c r="IIQ67" s="565" t="s">
        <v>758</v>
      </c>
      <c r="IIR67" s="565" t="s">
        <v>758</v>
      </c>
      <c r="IIS67" s="565" t="s">
        <v>758</v>
      </c>
      <c r="IIT67" s="565" t="s">
        <v>758</v>
      </c>
      <c r="IIU67" s="565" t="s">
        <v>758</v>
      </c>
      <c r="IIV67" s="565" t="s">
        <v>758</v>
      </c>
      <c r="IIW67" s="565" t="s">
        <v>758</v>
      </c>
      <c r="IIX67" s="565" t="s">
        <v>758</v>
      </c>
      <c r="IIY67" s="565" t="s">
        <v>758</v>
      </c>
      <c r="IIZ67" s="565" t="s">
        <v>758</v>
      </c>
      <c r="IJA67" s="565" t="s">
        <v>758</v>
      </c>
      <c r="IJB67" s="565" t="s">
        <v>758</v>
      </c>
      <c r="IJC67" s="565" t="s">
        <v>758</v>
      </c>
      <c r="IJD67" s="565" t="s">
        <v>758</v>
      </c>
      <c r="IJE67" s="565" t="s">
        <v>758</v>
      </c>
      <c r="IJF67" s="565" t="s">
        <v>758</v>
      </c>
      <c r="IJG67" s="565" t="s">
        <v>758</v>
      </c>
      <c r="IJH67" s="565" t="s">
        <v>758</v>
      </c>
      <c r="IJI67" s="565" t="s">
        <v>758</v>
      </c>
      <c r="IJJ67" s="565" t="s">
        <v>758</v>
      </c>
      <c r="IJK67" s="565" t="s">
        <v>758</v>
      </c>
      <c r="IJL67" s="565" t="s">
        <v>758</v>
      </c>
      <c r="IJM67" s="565" t="s">
        <v>758</v>
      </c>
      <c r="IJN67" s="565" t="s">
        <v>758</v>
      </c>
      <c r="IJO67" s="565" t="s">
        <v>758</v>
      </c>
      <c r="IJP67" s="565" t="s">
        <v>758</v>
      </c>
      <c r="IJQ67" s="565" t="s">
        <v>758</v>
      </c>
      <c r="IJR67" s="565" t="s">
        <v>758</v>
      </c>
      <c r="IJS67" s="565" t="s">
        <v>758</v>
      </c>
      <c r="IJT67" s="565" t="s">
        <v>758</v>
      </c>
      <c r="IJU67" s="565" t="s">
        <v>758</v>
      </c>
      <c r="IJV67" s="565" t="s">
        <v>758</v>
      </c>
      <c r="IJW67" s="565" t="s">
        <v>758</v>
      </c>
      <c r="IJX67" s="565" t="s">
        <v>758</v>
      </c>
      <c r="IJY67" s="565" t="s">
        <v>758</v>
      </c>
      <c r="IJZ67" s="565" t="s">
        <v>758</v>
      </c>
      <c r="IKA67" s="565" t="s">
        <v>758</v>
      </c>
      <c r="IKB67" s="565" t="s">
        <v>758</v>
      </c>
      <c r="IKC67" s="565" t="s">
        <v>758</v>
      </c>
      <c r="IKD67" s="565" t="s">
        <v>758</v>
      </c>
      <c r="IKE67" s="565" t="s">
        <v>758</v>
      </c>
      <c r="IKF67" s="565" t="s">
        <v>758</v>
      </c>
      <c r="IKG67" s="565" t="s">
        <v>758</v>
      </c>
      <c r="IKH67" s="565" t="s">
        <v>758</v>
      </c>
      <c r="IKI67" s="565" t="s">
        <v>758</v>
      </c>
      <c r="IKJ67" s="565" t="s">
        <v>758</v>
      </c>
      <c r="IKK67" s="565" t="s">
        <v>758</v>
      </c>
      <c r="IKL67" s="565" t="s">
        <v>758</v>
      </c>
      <c r="IKM67" s="565" t="s">
        <v>758</v>
      </c>
      <c r="IKN67" s="565" t="s">
        <v>758</v>
      </c>
      <c r="IKO67" s="565" t="s">
        <v>758</v>
      </c>
      <c r="IKP67" s="565" t="s">
        <v>758</v>
      </c>
      <c r="IKQ67" s="565" t="s">
        <v>758</v>
      </c>
      <c r="IKR67" s="565" t="s">
        <v>758</v>
      </c>
      <c r="IKS67" s="565" t="s">
        <v>758</v>
      </c>
      <c r="IKT67" s="565" t="s">
        <v>758</v>
      </c>
      <c r="IKU67" s="565" t="s">
        <v>758</v>
      </c>
      <c r="IKV67" s="565" t="s">
        <v>758</v>
      </c>
      <c r="IKW67" s="565" t="s">
        <v>758</v>
      </c>
      <c r="IKX67" s="565" t="s">
        <v>758</v>
      </c>
      <c r="IKY67" s="565" t="s">
        <v>758</v>
      </c>
      <c r="IKZ67" s="565" t="s">
        <v>758</v>
      </c>
      <c r="ILA67" s="565" t="s">
        <v>758</v>
      </c>
      <c r="ILB67" s="565" t="s">
        <v>758</v>
      </c>
      <c r="ILC67" s="565" t="s">
        <v>758</v>
      </c>
      <c r="ILD67" s="565" t="s">
        <v>758</v>
      </c>
      <c r="ILE67" s="565" t="s">
        <v>758</v>
      </c>
      <c r="ILF67" s="565" t="s">
        <v>758</v>
      </c>
      <c r="ILG67" s="565" t="s">
        <v>758</v>
      </c>
      <c r="ILH67" s="565" t="s">
        <v>758</v>
      </c>
      <c r="ILI67" s="565" t="s">
        <v>758</v>
      </c>
      <c r="ILJ67" s="565" t="s">
        <v>758</v>
      </c>
      <c r="ILK67" s="565" t="s">
        <v>758</v>
      </c>
      <c r="ILL67" s="565" t="s">
        <v>758</v>
      </c>
      <c r="ILM67" s="565" t="s">
        <v>758</v>
      </c>
      <c r="ILN67" s="565" t="s">
        <v>758</v>
      </c>
      <c r="ILO67" s="565" t="s">
        <v>758</v>
      </c>
      <c r="ILP67" s="565" t="s">
        <v>758</v>
      </c>
      <c r="ILQ67" s="565" t="s">
        <v>758</v>
      </c>
      <c r="ILR67" s="565" t="s">
        <v>758</v>
      </c>
      <c r="ILS67" s="565" t="s">
        <v>758</v>
      </c>
      <c r="ILT67" s="565" t="s">
        <v>758</v>
      </c>
      <c r="ILU67" s="565" t="s">
        <v>758</v>
      </c>
      <c r="ILV67" s="565" t="s">
        <v>758</v>
      </c>
      <c r="ILW67" s="565" t="s">
        <v>758</v>
      </c>
      <c r="ILX67" s="565" t="s">
        <v>758</v>
      </c>
      <c r="ILY67" s="565" t="s">
        <v>758</v>
      </c>
      <c r="ILZ67" s="565" t="s">
        <v>758</v>
      </c>
      <c r="IMA67" s="565" t="s">
        <v>758</v>
      </c>
      <c r="IMB67" s="565" t="s">
        <v>758</v>
      </c>
      <c r="IMC67" s="565" t="s">
        <v>758</v>
      </c>
      <c r="IMD67" s="565" t="s">
        <v>758</v>
      </c>
      <c r="IME67" s="565" t="s">
        <v>758</v>
      </c>
      <c r="IMF67" s="565" t="s">
        <v>758</v>
      </c>
      <c r="IMG67" s="565" t="s">
        <v>758</v>
      </c>
      <c r="IMH67" s="565" t="s">
        <v>758</v>
      </c>
      <c r="IMI67" s="565" t="s">
        <v>758</v>
      </c>
      <c r="IMJ67" s="565" t="s">
        <v>758</v>
      </c>
      <c r="IMK67" s="565" t="s">
        <v>758</v>
      </c>
      <c r="IML67" s="565" t="s">
        <v>758</v>
      </c>
      <c r="IMM67" s="565" t="s">
        <v>758</v>
      </c>
      <c r="IMN67" s="565" t="s">
        <v>758</v>
      </c>
      <c r="IMO67" s="565" t="s">
        <v>758</v>
      </c>
      <c r="IMP67" s="565" t="s">
        <v>758</v>
      </c>
      <c r="IMQ67" s="565" t="s">
        <v>758</v>
      </c>
      <c r="IMR67" s="565" t="s">
        <v>758</v>
      </c>
      <c r="IMS67" s="565" t="s">
        <v>758</v>
      </c>
      <c r="IMT67" s="565" t="s">
        <v>758</v>
      </c>
      <c r="IMU67" s="565" t="s">
        <v>758</v>
      </c>
      <c r="IMV67" s="565" t="s">
        <v>758</v>
      </c>
      <c r="IMW67" s="565" t="s">
        <v>758</v>
      </c>
      <c r="IMX67" s="565" t="s">
        <v>758</v>
      </c>
      <c r="IMY67" s="565" t="s">
        <v>758</v>
      </c>
      <c r="IMZ67" s="565" t="s">
        <v>758</v>
      </c>
      <c r="INA67" s="565" t="s">
        <v>758</v>
      </c>
      <c r="INB67" s="565" t="s">
        <v>758</v>
      </c>
      <c r="INC67" s="565" t="s">
        <v>758</v>
      </c>
      <c r="IND67" s="565" t="s">
        <v>758</v>
      </c>
      <c r="INE67" s="565" t="s">
        <v>758</v>
      </c>
      <c r="INF67" s="565" t="s">
        <v>758</v>
      </c>
      <c r="ING67" s="565" t="s">
        <v>758</v>
      </c>
      <c r="INH67" s="565" t="s">
        <v>758</v>
      </c>
      <c r="INI67" s="565" t="s">
        <v>758</v>
      </c>
      <c r="INJ67" s="565" t="s">
        <v>758</v>
      </c>
      <c r="INK67" s="565" t="s">
        <v>758</v>
      </c>
      <c r="INL67" s="565" t="s">
        <v>758</v>
      </c>
      <c r="INM67" s="565" t="s">
        <v>758</v>
      </c>
      <c r="INN67" s="565" t="s">
        <v>758</v>
      </c>
      <c r="INO67" s="565" t="s">
        <v>758</v>
      </c>
      <c r="INP67" s="565" t="s">
        <v>758</v>
      </c>
      <c r="INQ67" s="565" t="s">
        <v>758</v>
      </c>
      <c r="INR67" s="565" t="s">
        <v>758</v>
      </c>
      <c r="INS67" s="565" t="s">
        <v>758</v>
      </c>
      <c r="INT67" s="565" t="s">
        <v>758</v>
      </c>
      <c r="INU67" s="565" t="s">
        <v>758</v>
      </c>
      <c r="INV67" s="565" t="s">
        <v>758</v>
      </c>
      <c r="INW67" s="565" t="s">
        <v>758</v>
      </c>
      <c r="INX67" s="565" t="s">
        <v>758</v>
      </c>
      <c r="INY67" s="565" t="s">
        <v>758</v>
      </c>
      <c r="INZ67" s="565" t="s">
        <v>758</v>
      </c>
      <c r="IOA67" s="565" t="s">
        <v>758</v>
      </c>
      <c r="IOB67" s="565" t="s">
        <v>758</v>
      </c>
      <c r="IOC67" s="565" t="s">
        <v>758</v>
      </c>
      <c r="IOD67" s="565" t="s">
        <v>758</v>
      </c>
      <c r="IOE67" s="565" t="s">
        <v>758</v>
      </c>
      <c r="IOF67" s="565" t="s">
        <v>758</v>
      </c>
      <c r="IOG67" s="565" t="s">
        <v>758</v>
      </c>
      <c r="IOH67" s="565" t="s">
        <v>758</v>
      </c>
      <c r="IOI67" s="565" t="s">
        <v>758</v>
      </c>
      <c r="IOJ67" s="565" t="s">
        <v>758</v>
      </c>
      <c r="IOK67" s="565" t="s">
        <v>758</v>
      </c>
      <c r="IOL67" s="565" t="s">
        <v>758</v>
      </c>
      <c r="IOM67" s="565" t="s">
        <v>758</v>
      </c>
      <c r="ION67" s="565" t="s">
        <v>758</v>
      </c>
      <c r="IOO67" s="565" t="s">
        <v>758</v>
      </c>
      <c r="IOP67" s="565" t="s">
        <v>758</v>
      </c>
      <c r="IOQ67" s="565" t="s">
        <v>758</v>
      </c>
      <c r="IOR67" s="565" t="s">
        <v>758</v>
      </c>
      <c r="IOS67" s="565" t="s">
        <v>758</v>
      </c>
      <c r="IOT67" s="565" t="s">
        <v>758</v>
      </c>
      <c r="IOU67" s="565" t="s">
        <v>758</v>
      </c>
      <c r="IOV67" s="565" t="s">
        <v>758</v>
      </c>
      <c r="IOW67" s="565" t="s">
        <v>758</v>
      </c>
      <c r="IOX67" s="565" t="s">
        <v>758</v>
      </c>
      <c r="IOY67" s="565" t="s">
        <v>758</v>
      </c>
      <c r="IOZ67" s="565" t="s">
        <v>758</v>
      </c>
      <c r="IPA67" s="565" t="s">
        <v>758</v>
      </c>
      <c r="IPB67" s="565" t="s">
        <v>758</v>
      </c>
      <c r="IPC67" s="565" t="s">
        <v>758</v>
      </c>
      <c r="IPD67" s="565" t="s">
        <v>758</v>
      </c>
      <c r="IPE67" s="565" t="s">
        <v>758</v>
      </c>
      <c r="IPF67" s="565" t="s">
        <v>758</v>
      </c>
      <c r="IPG67" s="565" t="s">
        <v>758</v>
      </c>
      <c r="IPH67" s="565" t="s">
        <v>758</v>
      </c>
      <c r="IPI67" s="565" t="s">
        <v>758</v>
      </c>
      <c r="IPJ67" s="565" t="s">
        <v>758</v>
      </c>
      <c r="IPK67" s="565" t="s">
        <v>758</v>
      </c>
      <c r="IPL67" s="565" t="s">
        <v>758</v>
      </c>
      <c r="IPM67" s="565" t="s">
        <v>758</v>
      </c>
      <c r="IPN67" s="565" t="s">
        <v>758</v>
      </c>
      <c r="IPO67" s="565" t="s">
        <v>758</v>
      </c>
      <c r="IPP67" s="565" t="s">
        <v>758</v>
      </c>
      <c r="IPQ67" s="565" t="s">
        <v>758</v>
      </c>
      <c r="IPR67" s="565" t="s">
        <v>758</v>
      </c>
      <c r="IPS67" s="565" t="s">
        <v>758</v>
      </c>
      <c r="IPT67" s="565" t="s">
        <v>758</v>
      </c>
      <c r="IPU67" s="565" t="s">
        <v>758</v>
      </c>
      <c r="IPV67" s="565" t="s">
        <v>758</v>
      </c>
      <c r="IPW67" s="565" t="s">
        <v>758</v>
      </c>
      <c r="IPX67" s="565" t="s">
        <v>758</v>
      </c>
      <c r="IPY67" s="565" t="s">
        <v>758</v>
      </c>
      <c r="IPZ67" s="565" t="s">
        <v>758</v>
      </c>
      <c r="IQA67" s="565" t="s">
        <v>758</v>
      </c>
      <c r="IQB67" s="565" t="s">
        <v>758</v>
      </c>
      <c r="IQC67" s="565" t="s">
        <v>758</v>
      </c>
      <c r="IQD67" s="565" t="s">
        <v>758</v>
      </c>
      <c r="IQE67" s="565" t="s">
        <v>758</v>
      </c>
      <c r="IQF67" s="565" t="s">
        <v>758</v>
      </c>
      <c r="IQG67" s="565" t="s">
        <v>758</v>
      </c>
      <c r="IQH67" s="565" t="s">
        <v>758</v>
      </c>
      <c r="IQI67" s="565" t="s">
        <v>758</v>
      </c>
      <c r="IQJ67" s="565" t="s">
        <v>758</v>
      </c>
      <c r="IQK67" s="565" t="s">
        <v>758</v>
      </c>
      <c r="IQL67" s="565" t="s">
        <v>758</v>
      </c>
      <c r="IQM67" s="565" t="s">
        <v>758</v>
      </c>
      <c r="IQN67" s="565" t="s">
        <v>758</v>
      </c>
      <c r="IQO67" s="565" t="s">
        <v>758</v>
      </c>
      <c r="IQP67" s="565" t="s">
        <v>758</v>
      </c>
      <c r="IQQ67" s="565" t="s">
        <v>758</v>
      </c>
      <c r="IQR67" s="565" t="s">
        <v>758</v>
      </c>
      <c r="IQS67" s="565" t="s">
        <v>758</v>
      </c>
      <c r="IQT67" s="565" t="s">
        <v>758</v>
      </c>
      <c r="IQU67" s="565" t="s">
        <v>758</v>
      </c>
      <c r="IQV67" s="565" t="s">
        <v>758</v>
      </c>
      <c r="IQW67" s="565" t="s">
        <v>758</v>
      </c>
      <c r="IQX67" s="565" t="s">
        <v>758</v>
      </c>
      <c r="IQY67" s="565" t="s">
        <v>758</v>
      </c>
      <c r="IQZ67" s="565" t="s">
        <v>758</v>
      </c>
      <c r="IRA67" s="565" t="s">
        <v>758</v>
      </c>
      <c r="IRB67" s="565" t="s">
        <v>758</v>
      </c>
      <c r="IRC67" s="565" t="s">
        <v>758</v>
      </c>
      <c r="IRD67" s="565" t="s">
        <v>758</v>
      </c>
      <c r="IRE67" s="565" t="s">
        <v>758</v>
      </c>
      <c r="IRF67" s="565" t="s">
        <v>758</v>
      </c>
      <c r="IRG67" s="565" t="s">
        <v>758</v>
      </c>
      <c r="IRH67" s="565" t="s">
        <v>758</v>
      </c>
      <c r="IRI67" s="565" t="s">
        <v>758</v>
      </c>
      <c r="IRJ67" s="565" t="s">
        <v>758</v>
      </c>
      <c r="IRK67" s="565" t="s">
        <v>758</v>
      </c>
      <c r="IRL67" s="565" t="s">
        <v>758</v>
      </c>
      <c r="IRM67" s="565" t="s">
        <v>758</v>
      </c>
      <c r="IRN67" s="565" t="s">
        <v>758</v>
      </c>
      <c r="IRO67" s="565" t="s">
        <v>758</v>
      </c>
      <c r="IRP67" s="565" t="s">
        <v>758</v>
      </c>
      <c r="IRQ67" s="565" t="s">
        <v>758</v>
      </c>
      <c r="IRR67" s="565" t="s">
        <v>758</v>
      </c>
      <c r="IRS67" s="565" t="s">
        <v>758</v>
      </c>
      <c r="IRT67" s="565" t="s">
        <v>758</v>
      </c>
      <c r="IRU67" s="565" t="s">
        <v>758</v>
      </c>
      <c r="IRV67" s="565" t="s">
        <v>758</v>
      </c>
      <c r="IRW67" s="565" t="s">
        <v>758</v>
      </c>
      <c r="IRX67" s="565" t="s">
        <v>758</v>
      </c>
      <c r="IRY67" s="565" t="s">
        <v>758</v>
      </c>
      <c r="IRZ67" s="565" t="s">
        <v>758</v>
      </c>
      <c r="ISA67" s="565" t="s">
        <v>758</v>
      </c>
      <c r="ISB67" s="565" t="s">
        <v>758</v>
      </c>
      <c r="ISC67" s="565" t="s">
        <v>758</v>
      </c>
      <c r="ISD67" s="565" t="s">
        <v>758</v>
      </c>
      <c r="ISE67" s="565" t="s">
        <v>758</v>
      </c>
      <c r="ISF67" s="565" t="s">
        <v>758</v>
      </c>
      <c r="ISG67" s="565" t="s">
        <v>758</v>
      </c>
      <c r="ISH67" s="565" t="s">
        <v>758</v>
      </c>
      <c r="ISI67" s="565" t="s">
        <v>758</v>
      </c>
      <c r="ISJ67" s="565" t="s">
        <v>758</v>
      </c>
      <c r="ISK67" s="565" t="s">
        <v>758</v>
      </c>
      <c r="ISL67" s="565" t="s">
        <v>758</v>
      </c>
      <c r="ISM67" s="565" t="s">
        <v>758</v>
      </c>
      <c r="ISN67" s="565" t="s">
        <v>758</v>
      </c>
      <c r="ISO67" s="565" t="s">
        <v>758</v>
      </c>
      <c r="ISP67" s="565" t="s">
        <v>758</v>
      </c>
      <c r="ISQ67" s="565" t="s">
        <v>758</v>
      </c>
      <c r="ISR67" s="565" t="s">
        <v>758</v>
      </c>
      <c r="ISS67" s="565" t="s">
        <v>758</v>
      </c>
      <c r="IST67" s="565" t="s">
        <v>758</v>
      </c>
      <c r="ISU67" s="565" t="s">
        <v>758</v>
      </c>
      <c r="ISV67" s="565" t="s">
        <v>758</v>
      </c>
      <c r="ISW67" s="565" t="s">
        <v>758</v>
      </c>
      <c r="ISX67" s="565" t="s">
        <v>758</v>
      </c>
      <c r="ISY67" s="565" t="s">
        <v>758</v>
      </c>
      <c r="ISZ67" s="565" t="s">
        <v>758</v>
      </c>
      <c r="ITA67" s="565" t="s">
        <v>758</v>
      </c>
      <c r="ITB67" s="565" t="s">
        <v>758</v>
      </c>
      <c r="ITC67" s="565" t="s">
        <v>758</v>
      </c>
      <c r="ITD67" s="565" t="s">
        <v>758</v>
      </c>
      <c r="ITE67" s="565" t="s">
        <v>758</v>
      </c>
      <c r="ITF67" s="565" t="s">
        <v>758</v>
      </c>
      <c r="ITG67" s="565" t="s">
        <v>758</v>
      </c>
      <c r="ITH67" s="565" t="s">
        <v>758</v>
      </c>
      <c r="ITI67" s="565" t="s">
        <v>758</v>
      </c>
      <c r="ITJ67" s="565" t="s">
        <v>758</v>
      </c>
      <c r="ITK67" s="565" t="s">
        <v>758</v>
      </c>
      <c r="ITL67" s="565" t="s">
        <v>758</v>
      </c>
      <c r="ITM67" s="565" t="s">
        <v>758</v>
      </c>
      <c r="ITN67" s="565" t="s">
        <v>758</v>
      </c>
      <c r="ITO67" s="565" t="s">
        <v>758</v>
      </c>
      <c r="ITP67" s="565" t="s">
        <v>758</v>
      </c>
      <c r="ITQ67" s="565" t="s">
        <v>758</v>
      </c>
      <c r="ITR67" s="565" t="s">
        <v>758</v>
      </c>
      <c r="ITS67" s="565" t="s">
        <v>758</v>
      </c>
      <c r="ITT67" s="565" t="s">
        <v>758</v>
      </c>
      <c r="ITU67" s="565" t="s">
        <v>758</v>
      </c>
      <c r="ITV67" s="565" t="s">
        <v>758</v>
      </c>
      <c r="ITW67" s="565" t="s">
        <v>758</v>
      </c>
      <c r="ITX67" s="565" t="s">
        <v>758</v>
      </c>
      <c r="ITY67" s="565" t="s">
        <v>758</v>
      </c>
      <c r="ITZ67" s="565" t="s">
        <v>758</v>
      </c>
      <c r="IUA67" s="565" t="s">
        <v>758</v>
      </c>
      <c r="IUB67" s="565" t="s">
        <v>758</v>
      </c>
      <c r="IUC67" s="565" t="s">
        <v>758</v>
      </c>
      <c r="IUD67" s="565" t="s">
        <v>758</v>
      </c>
      <c r="IUE67" s="565" t="s">
        <v>758</v>
      </c>
      <c r="IUF67" s="565" t="s">
        <v>758</v>
      </c>
      <c r="IUG67" s="565" t="s">
        <v>758</v>
      </c>
      <c r="IUH67" s="565" t="s">
        <v>758</v>
      </c>
      <c r="IUI67" s="565" t="s">
        <v>758</v>
      </c>
      <c r="IUJ67" s="565" t="s">
        <v>758</v>
      </c>
      <c r="IUK67" s="565" t="s">
        <v>758</v>
      </c>
      <c r="IUL67" s="565" t="s">
        <v>758</v>
      </c>
      <c r="IUM67" s="565" t="s">
        <v>758</v>
      </c>
      <c r="IUN67" s="565" t="s">
        <v>758</v>
      </c>
      <c r="IUO67" s="565" t="s">
        <v>758</v>
      </c>
      <c r="IUP67" s="565" t="s">
        <v>758</v>
      </c>
      <c r="IUQ67" s="565" t="s">
        <v>758</v>
      </c>
      <c r="IUR67" s="565" t="s">
        <v>758</v>
      </c>
      <c r="IUS67" s="565" t="s">
        <v>758</v>
      </c>
      <c r="IUT67" s="565" t="s">
        <v>758</v>
      </c>
      <c r="IUU67" s="565" t="s">
        <v>758</v>
      </c>
      <c r="IUV67" s="565" t="s">
        <v>758</v>
      </c>
      <c r="IUW67" s="565" t="s">
        <v>758</v>
      </c>
      <c r="IUX67" s="565" t="s">
        <v>758</v>
      </c>
      <c r="IUY67" s="565" t="s">
        <v>758</v>
      </c>
      <c r="IUZ67" s="565" t="s">
        <v>758</v>
      </c>
      <c r="IVA67" s="565" t="s">
        <v>758</v>
      </c>
      <c r="IVB67" s="565" t="s">
        <v>758</v>
      </c>
      <c r="IVC67" s="565" t="s">
        <v>758</v>
      </c>
      <c r="IVD67" s="565" t="s">
        <v>758</v>
      </c>
      <c r="IVE67" s="565" t="s">
        <v>758</v>
      </c>
      <c r="IVF67" s="565" t="s">
        <v>758</v>
      </c>
      <c r="IVG67" s="565" t="s">
        <v>758</v>
      </c>
      <c r="IVH67" s="565" t="s">
        <v>758</v>
      </c>
      <c r="IVI67" s="565" t="s">
        <v>758</v>
      </c>
      <c r="IVJ67" s="565" t="s">
        <v>758</v>
      </c>
      <c r="IVK67" s="565" t="s">
        <v>758</v>
      </c>
      <c r="IVL67" s="565" t="s">
        <v>758</v>
      </c>
      <c r="IVM67" s="565" t="s">
        <v>758</v>
      </c>
      <c r="IVN67" s="565" t="s">
        <v>758</v>
      </c>
      <c r="IVO67" s="565" t="s">
        <v>758</v>
      </c>
      <c r="IVP67" s="565" t="s">
        <v>758</v>
      </c>
      <c r="IVQ67" s="565" t="s">
        <v>758</v>
      </c>
      <c r="IVR67" s="565" t="s">
        <v>758</v>
      </c>
      <c r="IVS67" s="565" t="s">
        <v>758</v>
      </c>
      <c r="IVT67" s="565" t="s">
        <v>758</v>
      </c>
      <c r="IVU67" s="565" t="s">
        <v>758</v>
      </c>
      <c r="IVV67" s="565" t="s">
        <v>758</v>
      </c>
      <c r="IVW67" s="565" t="s">
        <v>758</v>
      </c>
      <c r="IVX67" s="565" t="s">
        <v>758</v>
      </c>
      <c r="IVY67" s="565" t="s">
        <v>758</v>
      </c>
      <c r="IVZ67" s="565" t="s">
        <v>758</v>
      </c>
      <c r="IWA67" s="565" t="s">
        <v>758</v>
      </c>
      <c r="IWB67" s="565" t="s">
        <v>758</v>
      </c>
      <c r="IWC67" s="565" t="s">
        <v>758</v>
      </c>
      <c r="IWD67" s="565" t="s">
        <v>758</v>
      </c>
      <c r="IWE67" s="565" t="s">
        <v>758</v>
      </c>
      <c r="IWF67" s="565" t="s">
        <v>758</v>
      </c>
      <c r="IWG67" s="565" t="s">
        <v>758</v>
      </c>
      <c r="IWH67" s="565" t="s">
        <v>758</v>
      </c>
      <c r="IWI67" s="565" t="s">
        <v>758</v>
      </c>
      <c r="IWJ67" s="565" t="s">
        <v>758</v>
      </c>
      <c r="IWK67" s="565" t="s">
        <v>758</v>
      </c>
      <c r="IWL67" s="565" t="s">
        <v>758</v>
      </c>
      <c r="IWM67" s="565" t="s">
        <v>758</v>
      </c>
      <c r="IWN67" s="565" t="s">
        <v>758</v>
      </c>
      <c r="IWO67" s="565" t="s">
        <v>758</v>
      </c>
      <c r="IWP67" s="565" t="s">
        <v>758</v>
      </c>
      <c r="IWQ67" s="565" t="s">
        <v>758</v>
      </c>
      <c r="IWR67" s="565" t="s">
        <v>758</v>
      </c>
      <c r="IWS67" s="565" t="s">
        <v>758</v>
      </c>
      <c r="IWT67" s="565" t="s">
        <v>758</v>
      </c>
      <c r="IWU67" s="565" t="s">
        <v>758</v>
      </c>
      <c r="IWV67" s="565" t="s">
        <v>758</v>
      </c>
      <c r="IWW67" s="565" t="s">
        <v>758</v>
      </c>
      <c r="IWX67" s="565" t="s">
        <v>758</v>
      </c>
      <c r="IWY67" s="565" t="s">
        <v>758</v>
      </c>
      <c r="IWZ67" s="565" t="s">
        <v>758</v>
      </c>
      <c r="IXA67" s="565" t="s">
        <v>758</v>
      </c>
      <c r="IXB67" s="565" t="s">
        <v>758</v>
      </c>
      <c r="IXC67" s="565" t="s">
        <v>758</v>
      </c>
      <c r="IXD67" s="565" t="s">
        <v>758</v>
      </c>
      <c r="IXE67" s="565" t="s">
        <v>758</v>
      </c>
      <c r="IXF67" s="565" t="s">
        <v>758</v>
      </c>
      <c r="IXG67" s="565" t="s">
        <v>758</v>
      </c>
      <c r="IXH67" s="565" t="s">
        <v>758</v>
      </c>
      <c r="IXI67" s="565" t="s">
        <v>758</v>
      </c>
      <c r="IXJ67" s="565" t="s">
        <v>758</v>
      </c>
      <c r="IXK67" s="565" t="s">
        <v>758</v>
      </c>
      <c r="IXL67" s="565" t="s">
        <v>758</v>
      </c>
      <c r="IXM67" s="565" t="s">
        <v>758</v>
      </c>
      <c r="IXN67" s="565" t="s">
        <v>758</v>
      </c>
      <c r="IXO67" s="565" t="s">
        <v>758</v>
      </c>
      <c r="IXP67" s="565" t="s">
        <v>758</v>
      </c>
      <c r="IXQ67" s="565" t="s">
        <v>758</v>
      </c>
      <c r="IXR67" s="565" t="s">
        <v>758</v>
      </c>
      <c r="IXS67" s="565" t="s">
        <v>758</v>
      </c>
      <c r="IXT67" s="565" t="s">
        <v>758</v>
      </c>
      <c r="IXU67" s="565" t="s">
        <v>758</v>
      </c>
      <c r="IXV67" s="565" t="s">
        <v>758</v>
      </c>
      <c r="IXW67" s="565" t="s">
        <v>758</v>
      </c>
      <c r="IXX67" s="565" t="s">
        <v>758</v>
      </c>
      <c r="IXY67" s="565" t="s">
        <v>758</v>
      </c>
      <c r="IXZ67" s="565" t="s">
        <v>758</v>
      </c>
      <c r="IYA67" s="565" t="s">
        <v>758</v>
      </c>
      <c r="IYB67" s="565" t="s">
        <v>758</v>
      </c>
      <c r="IYC67" s="565" t="s">
        <v>758</v>
      </c>
      <c r="IYD67" s="565" t="s">
        <v>758</v>
      </c>
      <c r="IYE67" s="565" t="s">
        <v>758</v>
      </c>
      <c r="IYF67" s="565" t="s">
        <v>758</v>
      </c>
      <c r="IYG67" s="565" t="s">
        <v>758</v>
      </c>
      <c r="IYH67" s="565" t="s">
        <v>758</v>
      </c>
      <c r="IYI67" s="565" t="s">
        <v>758</v>
      </c>
      <c r="IYJ67" s="565" t="s">
        <v>758</v>
      </c>
      <c r="IYK67" s="565" t="s">
        <v>758</v>
      </c>
      <c r="IYL67" s="565" t="s">
        <v>758</v>
      </c>
      <c r="IYM67" s="565" t="s">
        <v>758</v>
      </c>
      <c r="IYN67" s="565" t="s">
        <v>758</v>
      </c>
      <c r="IYO67" s="565" t="s">
        <v>758</v>
      </c>
      <c r="IYP67" s="565" t="s">
        <v>758</v>
      </c>
      <c r="IYQ67" s="565" t="s">
        <v>758</v>
      </c>
      <c r="IYR67" s="565" t="s">
        <v>758</v>
      </c>
      <c r="IYS67" s="565" t="s">
        <v>758</v>
      </c>
      <c r="IYT67" s="565" t="s">
        <v>758</v>
      </c>
      <c r="IYU67" s="565" t="s">
        <v>758</v>
      </c>
      <c r="IYV67" s="565" t="s">
        <v>758</v>
      </c>
      <c r="IYW67" s="565" t="s">
        <v>758</v>
      </c>
      <c r="IYX67" s="565" t="s">
        <v>758</v>
      </c>
      <c r="IYY67" s="565" t="s">
        <v>758</v>
      </c>
      <c r="IYZ67" s="565" t="s">
        <v>758</v>
      </c>
      <c r="IZA67" s="565" t="s">
        <v>758</v>
      </c>
      <c r="IZB67" s="565" t="s">
        <v>758</v>
      </c>
      <c r="IZC67" s="565" t="s">
        <v>758</v>
      </c>
      <c r="IZD67" s="565" t="s">
        <v>758</v>
      </c>
      <c r="IZE67" s="565" t="s">
        <v>758</v>
      </c>
      <c r="IZF67" s="565" t="s">
        <v>758</v>
      </c>
      <c r="IZG67" s="565" t="s">
        <v>758</v>
      </c>
      <c r="IZH67" s="565" t="s">
        <v>758</v>
      </c>
      <c r="IZI67" s="565" t="s">
        <v>758</v>
      </c>
      <c r="IZJ67" s="565" t="s">
        <v>758</v>
      </c>
      <c r="IZK67" s="565" t="s">
        <v>758</v>
      </c>
      <c r="IZL67" s="565" t="s">
        <v>758</v>
      </c>
      <c r="IZM67" s="565" t="s">
        <v>758</v>
      </c>
      <c r="IZN67" s="565" t="s">
        <v>758</v>
      </c>
      <c r="IZO67" s="565" t="s">
        <v>758</v>
      </c>
      <c r="IZP67" s="565" t="s">
        <v>758</v>
      </c>
      <c r="IZQ67" s="565" t="s">
        <v>758</v>
      </c>
      <c r="IZR67" s="565" t="s">
        <v>758</v>
      </c>
      <c r="IZS67" s="565" t="s">
        <v>758</v>
      </c>
      <c r="IZT67" s="565" t="s">
        <v>758</v>
      </c>
      <c r="IZU67" s="565" t="s">
        <v>758</v>
      </c>
      <c r="IZV67" s="565" t="s">
        <v>758</v>
      </c>
      <c r="IZW67" s="565" t="s">
        <v>758</v>
      </c>
      <c r="IZX67" s="565" t="s">
        <v>758</v>
      </c>
      <c r="IZY67" s="565" t="s">
        <v>758</v>
      </c>
      <c r="IZZ67" s="565" t="s">
        <v>758</v>
      </c>
      <c r="JAA67" s="565" t="s">
        <v>758</v>
      </c>
      <c r="JAB67" s="565" t="s">
        <v>758</v>
      </c>
      <c r="JAC67" s="565" t="s">
        <v>758</v>
      </c>
      <c r="JAD67" s="565" t="s">
        <v>758</v>
      </c>
      <c r="JAE67" s="565" t="s">
        <v>758</v>
      </c>
      <c r="JAF67" s="565" t="s">
        <v>758</v>
      </c>
      <c r="JAG67" s="565" t="s">
        <v>758</v>
      </c>
      <c r="JAH67" s="565" t="s">
        <v>758</v>
      </c>
      <c r="JAI67" s="565" t="s">
        <v>758</v>
      </c>
      <c r="JAJ67" s="565" t="s">
        <v>758</v>
      </c>
      <c r="JAK67" s="565" t="s">
        <v>758</v>
      </c>
      <c r="JAL67" s="565" t="s">
        <v>758</v>
      </c>
      <c r="JAM67" s="565" t="s">
        <v>758</v>
      </c>
      <c r="JAN67" s="565" t="s">
        <v>758</v>
      </c>
      <c r="JAO67" s="565" t="s">
        <v>758</v>
      </c>
      <c r="JAP67" s="565" t="s">
        <v>758</v>
      </c>
      <c r="JAQ67" s="565" t="s">
        <v>758</v>
      </c>
      <c r="JAR67" s="565" t="s">
        <v>758</v>
      </c>
      <c r="JAS67" s="565" t="s">
        <v>758</v>
      </c>
      <c r="JAT67" s="565" t="s">
        <v>758</v>
      </c>
      <c r="JAU67" s="565" t="s">
        <v>758</v>
      </c>
      <c r="JAV67" s="565" t="s">
        <v>758</v>
      </c>
      <c r="JAW67" s="565" t="s">
        <v>758</v>
      </c>
      <c r="JAX67" s="565" t="s">
        <v>758</v>
      </c>
      <c r="JAY67" s="565" t="s">
        <v>758</v>
      </c>
      <c r="JAZ67" s="565" t="s">
        <v>758</v>
      </c>
      <c r="JBA67" s="565" t="s">
        <v>758</v>
      </c>
      <c r="JBB67" s="565" t="s">
        <v>758</v>
      </c>
      <c r="JBC67" s="565" t="s">
        <v>758</v>
      </c>
      <c r="JBD67" s="565" t="s">
        <v>758</v>
      </c>
      <c r="JBE67" s="565" t="s">
        <v>758</v>
      </c>
      <c r="JBF67" s="565" t="s">
        <v>758</v>
      </c>
      <c r="JBG67" s="565" t="s">
        <v>758</v>
      </c>
      <c r="JBH67" s="565" t="s">
        <v>758</v>
      </c>
      <c r="JBI67" s="565" t="s">
        <v>758</v>
      </c>
      <c r="JBJ67" s="565" t="s">
        <v>758</v>
      </c>
      <c r="JBK67" s="565" t="s">
        <v>758</v>
      </c>
      <c r="JBL67" s="565" t="s">
        <v>758</v>
      </c>
      <c r="JBM67" s="565" t="s">
        <v>758</v>
      </c>
      <c r="JBN67" s="565" t="s">
        <v>758</v>
      </c>
      <c r="JBO67" s="565" t="s">
        <v>758</v>
      </c>
      <c r="JBP67" s="565" t="s">
        <v>758</v>
      </c>
      <c r="JBQ67" s="565" t="s">
        <v>758</v>
      </c>
      <c r="JBR67" s="565" t="s">
        <v>758</v>
      </c>
      <c r="JBS67" s="565" t="s">
        <v>758</v>
      </c>
      <c r="JBT67" s="565" t="s">
        <v>758</v>
      </c>
      <c r="JBU67" s="565" t="s">
        <v>758</v>
      </c>
      <c r="JBV67" s="565" t="s">
        <v>758</v>
      </c>
      <c r="JBW67" s="565" t="s">
        <v>758</v>
      </c>
      <c r="JBX67" s="565" t="s">
        <v>758</v>
      </c>
      <c r="JBY67" s="565" t="s">
        <v>758</v>
      </c>
      <c r="JBZ67" s="565" t="s">
        <v>758</v>
      </c>
      <c r="JCA67" s="565" t="s">
        <v>758</v>
      </c>
      <c r="JCB67" s="565" t="s">
        <v>758</v>
      </c>
      <c r="JCC67" s="565" t="s">
        <v>758</v>
      </c>
      <c r="JCD67" s="565" t="s">
        <v>758</v>
      </c>
      <c r="JCE67" s="565" t="s">
        <v>758</v>
      </c>
      <c r="JCF67" s="565" t="s">
        <v>758</v>
      </c>
      <c r="JCG67" s="565" t="s">
        <v>758</v>
      </c>
      <c r="JCH67" s="565" t="s">
        <v>758</v>
      </c>
      <c r="JCI67" s="565" t="s">
        <v>758</v>
      </c>
      <c r="JCJ67" s="565" t="s">
        <v>758</v>
      </c>
      <c r="JCK67" s="565" t="s">
        <v>758</v>
      </c>
      <c r="JCL67" s="565" t="s">
        <v>758</v>
      </c>
      <c r="JCM67" s="565" t="s">
        <v>758</v>
      </c>
      <c r="JCN67" s="565" t="s">
        <v>758</v>
      </c>
      <c r="JCO67" s="565" t="s">
        <v>758</v>
      </c>
      <c r="JCP67" s="565" t="s">
        <v>758</v>
      </c>
      <c r="JCQ67" s="565" t="s">
        <v>758</v>
      </c>
      <c r="JCR67" s="565" t="s">
        <v>758</v>
      </c>
      <c r="JCS67" s="565" t="s">
        <v>758</v>
      </c>
      <c r="JCT67" s="565" t="s">
        <v>758</v>
      </c>
      <c r="JCU67" s="565" t="s">
        <v>758</v>
      </c>
      <c r="JCV67" s="565" t="s">
        <v>758</v>
      </c>
      <c r="JCW67" s="565" t="s">
        <v>758</v>
      </c>
      <c r="JCX67" s="565" t="s">
        <v>758</v>
      </c>
      <c r="JCY67" s="565" t="s">
        <v>758</v>
      </c>
      <c r="JCZ67" s="565" t="s">
        <v>758</v>
      </c>
      <c r="JDA67" s="565" t="s">
        <v>758</v>
      </c>
      <c r="JDB67" s="565" t="s">
        <v>758</v>
      </c>
      <c r="JDC67" s="565" t="s">
        <v>758</v>
      </c>
      <c r="JDD67" s="565" t="s">
        <v>758</v>
      </c>
      <c r="JDE67" s="565" t="s">
        <v>758</v>
      </c>
      <c r="JDF67" s="565" t="s">
        <v>758</v>
      </c>
      <c r="JDG67" s="565" t="s">
        <v>758</v>
      </c>
      <c r="JDH67" s="565" t="s">
        <v>758</v>
      </c>
      <c r="JDI67" s="565" t="s">
        <v>758</v>
      </c>
      <c r="JDJ67" s="565" t="s">
        <v>758</v>
      </c>
      <c r="JDK67" s="565" t="s">
        <v>758</v>
      </c>
      <c r="JDL67" s="565" t="s">
        <v>758</v>
      </c>
      <c r="JDM67" s="565" t="s">
        <v>758</v>
      </c>
      <c r="JDN67" s="565" t="s">
        <v>758</v>
      </c>
      <c r="JDO67" s="565" t="s">
        <v>758</v>
      </c>
      <c r="JDP67" s="565" t="s">
        <v>758</v>
      </c>
      <c r="JDQ67" s="565" t="s">
        <v>758</v>
      </c>
      <c r="JDR67" s="565" t="s">
        <v>758</v>
      </c>
      <c r="JDS67" s="565" t="s">
        <v>758</v>
      </c>
      <c r="JDT67" s="565" t="s">
        <v>758</v>
      </c>
      <c r="JDU67" s="565" t="s">
        <v>758</v>
      </c>
      <c r="JDV67" s="565" t="s">
        <v>758</v>
      </c>
      <c r="JDW67" s="565" t="s">
        <v>758</v>
      </c>
      <c r="JDX67" s="565" t="s">
        <v>758</v>
      </c>
      <c r="JDY67" s="565" t="s">
        <v>758</v>
      </c>
      <c r="JDZ67" s="565" t="s">
        <v>758</v>
      </c>
      <c r="JEA67" s="565" t="s">
        <v>758</v>
      </c>
      <c r="JEB67" s="565" t="s">
        <v>758</v>
      </c>
      <c r="JEC67" s="565" t="s">
        <v>758</v>
      </c>
      <c r="JED67" s="565" t="s">
        <v>758</v>
      </c>
      <c r="JEE67" s="565" t="s">
        <v>758</v>
      </c>
      <c r="JEF67" s="565" t="s">
        <v>758</v>
      </c>
      <c r="JEG67" s="565" t="s">
        <v>758</v>
      </c>
      <c r="JEH67" s="565" t="s">
        <v>758</v>
      </c>
      <c r="JEI67" s="565" t="s">
        <v>758</v>
      </c>
      <c r="JEJ67" s="565" t="s">
        <v>758</v>
      </c>
      <c r="JEK67" s="565" t="s">
        <v>758</v>
      </c>
      <c r="JEL67" s="565" t="s">
        <v>758</v>
      </c>
      <c r="JEM67" s="565" t="s">
        <v>758</v>
      </c>
      <c r="JEN67" s="565" t="s">
        <v>758</v>
      </c>
      <c r="JEO67" s="565" t="s">
        <v>758</v>
      </c>
      <c r="JEP67" s="565" t="s">
        <v>758</v>
      </c>
      <c r="JEQ67" s="565" t="s">
        <v>758</v>
      </c>
      <c r="JER67" s="565" t="s">
        <v>758</v>
      </c>
      <c r="JES67" s="565" t="s">
        <v>758</v>
      </c>
      <c r="JET67" s="565" t="s">
        <v>758</v>
      </c>
      <c r="JEU67" s="565" t="s">
        <v>758</v>
      </c>
      <c r="JEV67" s="565" t="s">
        <v>758</v>
      </c>
      <c r="JEW67" s="565" t="s">
        <v>758</v>
      </c>
      <c r="JEX67" s="565" t="s">
        <v>758</v>
      </c>
      <c r="JEY67" s="565" t="s">
        <v>758</v>
      </c>
      <c r="JEZ67" s="565" t="s">
        <v>758</v>
      </c>
      <c r="JFA67" s="565" t="s">
        <v>758</v>
      </c>
      <c r="JFB67" s="565" t="s">
        <v>758</v>
      </c>
      <c r="JFC67" s="565" t="s">
        <v>758</v>
      </c>
      <c r="JFD67" s="565" t="s">
        <v>758</v>
      </c>
      <c r="JFE67" s="565" t="s">
        <v>758</v>
      </c>
      <c r="JFF67" s="565" t="s">
        <v>758</v>
      </c>
      <c r="JFG67" s="565" t="s">
        <v>758</v>
      </c>
      <c r="JFH67" s="565" t="s">
        <v>758</v>
      </c>
      <c r="JFI67" s="565" t="s">
        <v>758</v>
      </c>
      <c r="JFJ67" s="565" t="s">
        <v>758</v>
      </c>
      <c r="JFK67" s="565" t="s">
        <v>758</v>
      </c>
      <c r="JFL67" s="565" t="s">
        <v>758</v>
      </c>
      <c r="JFM67" s="565" t="s">
        <v>758</v>
      </c>
      <c r="JFN67" s="565" t="s">
        <v>758</v>
      </c>
      <c r="JFO67" s="565" t="s">
        <v>758</v>
      </c>
      <c r="JFP67" s="565" t="s">
        <v>758</v>
      </c>
      <c r="JFQ67" s="565" t="s">
        <v>758</v>
      </c>
      <c r="JFR67" s="565" t="s">
        <v>758</v>
      </c>
      <c r="JFS67" s="565" t="s">
        <v>758</v>
      </c>
      <c r="JFT67" s="565" t="s">
        <v>758</v>
      </c>
      <c r="JFU67" s="565" t="s">
        <v>758</v>
      </c>
      <c r="JFV67" s="565" t="s">
        <v>758</v>
      </c>
      <c r="JFW67" s="565" t="s">
        <v>758</v>
      </c>
      <c r="JFX67" s="565" t="s">
        <v>758</v>
      </c>
      <c r="JFY67" s="565" t="s">
        <v>758</v>
      </c>
      <c r="JFZ67" s="565" t="s">
        <v>758</v>
      </c>
      <c r="JGA67" s="565" t="s">
        <v>758</v>
      </c>
      <c r="JGB67" s="565" t="s">
        <v>758</v>
      </c>
      <c r="JGC67" s="565" t="s">
        <v>758</v>
      </c>
      <c r="JGD67" s="565" t="s">
        <v>758</v>
      </c>
      <c r="JGE67" s="565" t="s">
        <v>758</v>
      </c>
      <c r="JGF67" s="565" t="s">
        <v>758</v>
      </c>
      <c r="JGG67" s="565" t="s">
        <v>758</v>
      </c>
      <c r="JGH67" s="565" t="s">
        <v>758</v>
      </c>
      <c r="JGI67" s="565" t="s">
        <v>758</v>
      </c>
      <c r="JGJ67" s="565" t="s">
        <v>758</v>
      </c>
      <c r="JGK67" s="565" t="s">
        <v>758</v>
      </c>
      <c r="JGL67" s="565" t="s">
        <v>758</v>
      </c>
      <c r="JGM67" s="565" t="s">
        <v>758</v>
      </c>
      <c r="JGN67" s="565" t="s">
        <v>758</v>
      </c>
      <c r="JGO67" s="565" t="s">
        <v>758</v>
      </c>
      <c r="JGP67" s="565" t="s">
        <v>758</v>
      </c>
      <c r="JGQ67" s="565" t="s">
        <v>758</v>
      </c>
      <c r="JGR67" s="565" t="s">
        <v>758</v>
      </c>
      <c r="JGS67" s="565" t="s">
        <v>758</v>
      </c>
      <c r="JGT67" s="565" t="s">
        <v>758</v>
      </c>
      <c r="JGU67" s="565" t="s">
        <v>758</v>
      </c>
      <c r="JGV67" s="565" t="s">
        <v>758</v>
      </c>
      <c r="JGW67" s="565" t="s">
        <v>758</v>
      </c>
      <c r="JGX67" s="565" t="s">
        <v>758</v>
      </c>
      <c r="JGY67" s="565" t="s">
        <v>758</v>
      </c>
      <c r="JGZ67" s="565" t="s">
        <v>758</v>
      </c>
      <c r="JHA67" s="565" t="s">
        <v>758</v>
      </c>
      <c r="JHB67" s="565" t="s">
        <v>758</v>
      </c>
      <c r="JHC67" s="565" t="s">
        <v>758</v>
      </c>
      <c r="JHD67" s="565" t="s">
        <v>758</v>
      </c>
      <c r="JHE67" s="565" t="s">
        <v>758</v>
      </c>
      <c r="JHF67" s="565" t="s">
        <v>758</v>
      </c>
      <c r="JHG67" s="565" t="s">
        <v>758</v>
      </c>
      <c r="JHH67" s="565" t="s">
        <v>758</v>
      </c>
      <c r="JHI67" s="565" t="s">
        <v>758</v>
      </c>
      <c r="JHJ67" s="565" t="s">
        <v>758</v>
      </c>
      <c r="JHK67" s="565" t="s">
        <v>758</v>
      </c>
      <c r="JHL67" s="565" t="s">
        <v>758</v>
      </c>
      <c r="JHM67" s="565" t="s">
        <v>758</v>
      </c>
      <c r="JHN67" s="565" t="s">
        <v>758</v>
      </c>
      <c r="JHO67" s="565" t="s">
        <v>758</v>
      </c>
      <c r="JHP67" s="565" t="s">
        <v>758</v>
      </c>
      <c r="JHQ67" s="565" t="s">
        <v>758</v>
      </c>
      <c r="JHR67" s="565" t="s">
        <v>758</v>
      </c>
      <c r="JHS67" s="565" t="s">
        <v>758</v>
      </c>
      <c r="JHT67" s="565" t="s">
        <v>758</v>
      </c>
      <c r="JHU67" s="565" t="s">
        <v>758</v>
      </c>
      <c r="JHV67" s="565" t="s">
        <v>758</v>
      </c>
      <c r="JHW67" s="565" t="s">
        <v>758</v>
      </c>
      <c r="JHX67" s="565" t="s">
        <v>758</v>
      </c>
      <c r="JHY67" s="565" t="s">
        <v>758</v>
      </c>
      <c r="JHZ67" s="565" t="s">
        <v>758</v>
      </c>
      <c r="JIA67" s="565" t="s">
        <v>758</v>
      </c>
      <c r="JIB67" s="565" t="s">
        <v>758</v>
      </c>
      <c r="JIC67" s="565" t="s">
        <v>758</v>
      </c>
      <c r="JID67" s="565" t="s">
        <v>758</v>
      </c>
      <c r="JIE67" s="565" t="s">
        <v>758</v>
      </c>
      <c r="JIF67" s="565" t="s">
        <v>758</v>
      </c>
      <c r="JIG67" s="565" t="s">
        <v>758</v>
      </c>
      <c r="JIH67" s="565" t="s">
        <v>758</v>
      </c>
      <c r="JII67" s="565" t="s">
        <v>758</v>
      </c>
      <c r="JIJ67" s="565" t="s">
        <v>758</v>
      </c>
      <c r="JIK67" s="565" t="s">
        <v>758</v>
      </c>
      <c r="JIL67" s="565" t="s">
        <v>758</v>
      </c>
      <c r="JIM67" s="565" t="s">
        <v>758</v>
      </c>
      <c r="JIN67" s="565" t="s">
        <v>758</v>
      </c>
      <c r="JIO67" s="565" t="s">
        <v>758</v>
      </c>
      <c r="JIP67" s="565" t="s">
        <v>758</v>
      </c>
      <c r="JIQ67" s="565" t="s">
        <v>758</v>
      </c>
      <c r="JIR67" s="565" t="s">
        <v>758</v>
      </c>
      <c r="JIS67" s="565" t="s">
        <v>758</v>
      </c>
      <c r="JIT67" s="565" t="s">
        <v>758</v>
      </c>
      <c r="JIU67" s="565" t="s">
        <v>758</v>
      </c>
      <c r="JIV67" s="565" t="s">
        <v>758</v>
      </c>
      <c r="JIW67" s="565" t="s">
        <v>758</v>
      </c>
      <c r="JIX67" s="565" t="s">
        <v>758</v>
      </c>
      <c r="JIY67" s="565" t="s">
        <v>758</v>
      </c>
      <c r="JIZ67" s="565" t="s">
        <v>758</v>
      </c>
      <c r="JJA67" s="565" t="s">
        <v>758</v>
      </c>
      <c r="JJB67" s="565" t="s">
        <v>758</v>
      </c>
      <c r="JJC67" s="565" t="s">
        <v>758</v>
      </c>
      <c r="JJD67" s="565" t="s">
        <v>758</v>
      </c>
      <c r="JJE67" s="565" t="s">
        <v>758</v>
      </c>
      <c r="JJF67" s="565" t="s">
        <v>758</v>
      </c>
      <c r="JJG67" s="565" t="s">
        <v>758</v>
      </c>
      <c r="JJH67" s="565" t="s">
        <v>758</v>
      </c>
      <c r="JJI67" s="565" t="s">
        <v>758</v>
      </c>
      <c r="JJJ67" s="565" t="s">
        <v>758</v>
      </c>
      <c r="JJK67" s="565" t="s">
        <v>758</v>
      </c>
      <c r="JJL67" s="565" t="s">
        <v>758</v>
      </c>
      <c r="JJM67" s="565" t="s">
        <v>758</v>
      </c>
      <c r="JJN67" s="565" t="s">
        <v>758</v>
      </c>
      <c r="JJO67" s="565" t="s">
        <v>758</v>
      </c>
      <c r="JJP67" s="565" t="s">
        <v>758</v>
      </c>
      <c r="JJQ67" s="565" t="s">
        <v>758</v>
      </c>
      <c r="JJR67" s="565" t="s">
        <v>758</v>
      </c>
      <c r="JJS67" s="565" t="s">
        <v>758</v>
      </c>
      <c r="JJT67" s="565" t="s">
        <v>758</v>
      </c>
      <c r="JJU67" s="565" t="s">
        <v>758</v>
      </c>
      <c r="JJV67" s="565" t="s">
        <v>758</v>
      </c>
      <c r="JJW67" s="565" t="s">
        <v>758</v>
      </c>
      <c r="JJX67" s="565" t="s">
        <v>758</v>
      </c>
      <c r="JJY67" s="565" t="s">
        <v>758</v>
      </c>
      <c r="JJZ67" s="565" t="s">
        <v>758</v>
      </c>
      <c r="JKA67" s="565" t="s">
        <v>758</v>
      </c>
      <c r="JKB67" s="565" t="s">
        <v>758</v>
      </c>
      <c r="JKC67" s="565" t="s">
        <v>758</v>
      </c>
      <c r="JKD67" s="565" t="s">
        <v>758</v>
      </c>
      <c r="JKE67" s="565" t="s">
        <v>758</v>
      </c>
      <c r="JKF67" s="565" t="s">
        <v>758</v>
      </c>
      <c r="JKG67" s="565" t="s">
        <v>758</v>
      </c>
      <c r="JKH67" s="565" t="s">
        <v>758</v>
      </c>
      <c r="JKI67" s="565" t="s">
        <v>758</v>
      </c>
      <c r="JKJ67" s="565" t="s">
        <v>758</v>
      </c>
      <c r="JKK67" s="565" t="s">
        <v>758</v>
      </c>
      <c r="JKL67" s="565" t="s">
        <v>758</v>
      </c>
      <c r="JKM67" s="565" t="s">
        <v>758</v>
      </c>
      <c r="JKN67" s="565" t="s">
        <v>758</v>
      </c>
      <c r="JKO67" s="565" t="s">
        <v>758</v>
      </c>
      <c r="JKP67" s="565" t="s">
        <v>758</v>
      </c>
      <c r="JKQ67" s="565" t="s">
        <v>758</v>
      </c>
      <c r="JKR67" s="565" t="s">
        <v>758</v>
      </c>
      <c r="JKS67" s="565" t="s">
        <v>758</v>
      </c>
      <c r="JKT67" s="565" t="s">
        <v>758</v>
      </c>
      <c r="JKU67" s="565" t="s">
        <v>758</v>
      </c>
      <c r="JKV67" s="565" t="s">
        <v>758</v>
      </c>
      <c r="JKW67" s="565" t="s">
        <v>758</v>
      </c>
      <c r="JKX67" s="565" t="s">
        <v>758</v>
      </c>
      <c r="JKY67" s="565" t="s">
        <v>758</v>
      </c>
      <c r="JKZ67" s="565" t="s">
        <v>758</v>
      </c>
      <c r="JLA67" s="565" t="s">
        <v>758</v>
      </c>
      <c r="JLB67" s="565" t="s">
        <v>758</v>
      </c>
      <c r="JLC67" s="565" t="s">
        <v>758</v>
      </c>
      <c r="JLD67" s="565" t="s">
        <v>758</v>
      </c>
      <c r="JLE67" s="565" t="s">
        <v>758</v>
      </c>
      <c r="JLF67" s="565" t="s">
        <v>758</v>
      </c>
      <c r="JLG67" s="565" t="s">
        <v>758</v>
      </c>
      <c r="JLH67" s="565" t="s">
        <v>758</v>
      </c>
      <c r="JLI67" s="565" t="s">
        <v>758</v>
      </c>
      <c r="JLJ67" s="565" t="s">
        <v>758</v>
      </c>
      <c r="JLK67" s="565" t="s">
        <v>758</v>
      </c>
      <c r="JLL67" s="565" t="s">
        <v>758</v>
      </c>
      <c r="JLM67" s="565" t="s">
        <v>758</v>
      </c>
      <c r="JLN67" s="565" t="s">
        <v>758</v>
      </c>
      <c r="JLO67" s="565" t="s">
        <v>758</v>
      </c>
      <c r="JLP67" s="565" t="s">
        <v>758</v>
      </c>
      <c r="JLQ67" s="565" t="s">
        <v>758</v>
      </c>
      <c r="JLR67" s="565" t="s">
        <v>758</v>
      </c>
      <c r="JLS67" s="565" t="s">
        <v>758</v>
      </c>
      <c r="JLT67" s="565" t="s">
        <v>758</v>
      </c>
      <c r="JLU67" s="565" t="s">
        <v>758</v>
      </c>
      <c r="JLV67" s="565" t="s">
        <v>758</v>
      </c>
      <c r="JLW67" s="565" t="s">
        <v>758</v>
      </c>
      <c r="JLX67" s="565" t="s">
        <v>758</v>
      </c>
      <c r="JLY67" s="565" t="s">
        <v>758</v>
      </c>
      <c r="JLZ67" s="565" t="s">
        <v>758</v>
      </c>
      <c r="JMA67" s="565" t="s">
        <v>758</v>
      </c>
      <c r="JMB67" s="565" t="s">
        <v>758</v>
      </c>
      <c r="JMC67" s="565" t="s">
        <v>758</v>
      </c>
      <c r="JMD67" s="565" t="s">
        <v>758</v>
      </c>
      <c r="JME67" s="565" t="s">
        <v>758</v>
      </c>
      <c r="JMF67" s="565" t="s">
        <v>758</v>
      </c>
      <c r="JMG67" s="565" t="s">
        <v>758</v>
      </c>
      <c r="JMH67" s="565" t="s">
        <v>758</v>
      </c>
      <c r="JMI67" s="565" t="s">
        <v>758</v>
      </c>
      <c r="JMJ67" s="565" t="s">
        <v>758</v>
      </c>
      <c r="JMK67" s="565" t="s">
        <v>758</v>
      </c>
      <c r="JML67" s="565" t="s">
        <v>758</v>
      </c>
      <c r="JMM67" s="565" t="s">
        <v>758</v>
      </c>
      <c r="JMN67" s="565" t="s">
        <v>758</v>
      </c>
      <c r="JMO67" s="565" t="s">
        <v>758</v>
      </c>
      <c r="JMP67" s="565" t="s">
        <v>758</v>
      </c>
      <c r="JMQ67" s="565" t="s">
        <v>758</v>
      </c>
      <c r="JMR67" s="565" t="s">
        <v>758</v>
      </c>
      <c r="JMS67" s="565" t="s">
        <v>758</v>
      </c>
      <c r="JMT67" s="565" t="s">
        <v>758</v>
      </c>
      <c r="JMU67" s="565" t="s">
        <v>758</v>
      </c>
      <c r="JMV67" s="565" t="s">
        <v>758</v>
      </c>
      <c r="JMW67" s="565" t="s">
        <v>758</v>
      </c>
      <c r="JMX67" s="565" t="s">
        <v>758</v>
      </c>
      <c r="JMY67" s="565" t="s">
        <v>758</v>
      </c>
      <c r="JMZ67" s="565" t="s">
        <v>758</v>
      </c>
      <c r="JNA67" s="565" t="s">
        <v>758</v>
      </c>
      <c r="JNB67" s="565" t="s">
        <v>758</v>
      </c>
      <c r="JNC67" s="565" t="s">
        <v>758</v>
      </c>
      <c r="JND67" s="565" t="s">
        <v>758</v>
      </c>
      <c r="JNE67" s="565" t="s">
        <v>758</v>
      </c>
      <c r="JNF67" s="565" t="s">
        <v>758</v>
      </c>
      <c r="JNG67" s="565" t="s">
        <v>758</v>
      </c>
      <c r="JNH67" s="565" t="s">
        <v>758</v>
      </c>
      <c r="JNI67" s="565" t="s">
        <v>758</v>
      </c>
      <c r="JNJ67" s="565" t="s">
        <v>758</v>
      </c>
      <c r="JNK67" s="565" t="s">
        <v>758</v>
      </c>
      <c r="JNL67" s="565" t="s">
        <v>758</v>
      </c>
      <c r="JNM67" s="565" t="s">
        <v>758</v>
      </c>
      <c r="JNN67" s="565" t="s">
        <v>758</v>
      </c>
      <c r="JNO67" s="565" t="s">
        <v>758</v>
      </c>
      <c r="JNP67" s="565" t="s">
        <v>758</v>
      </c>
      <c r="JNQ67" s="565" t="s">
        <v>758</v>
      </c>
      <c r="JNR67" s="565" t="s">
        <v>758</v>
      </c>
      <c r="JNS67" s="565" t="s">
        <v>758</v>
      </c>
      <c r="JNT67" s="565" t="s">
        <v>758</v>
      </c>
      <c r="JNU67" s="565" t="s">
        <v>758</v>
      </c>
      <c r="JNV67" s="565" t="s">
        <v>758</v>
      </c>
      <c r="JNW67" s="565" t="s">
        <v>758</v>
      </c>
      <c r="JNX67" s="565" t="s">
        <v>758</v>
      </c>
      <c r="JNY67" s="565" t="s">
        <v>758</v>
      </c>
      <c r="JNZ67" s="565" t="s">
        <v>758</v>
      </c>
      <c r="JOA67" s="565" t="s">
        <v>758</v>
      </c>
      <c r="JOB67" s="565" t="s">
        <v>758</v>
      </c>
      <c r="JOC67" s="565" t="s">
        <v>758</v>
      </c>
      <c r="JOD67" s="565" t="s">
        <v>758</v>
      </c>
      <c r="JOE67" s="565" t="s">
        <v>758</v>
      </c>
      <c r="JOF67" s="565" t="s">
        <v>758</v>
      </c>
      <c r="JOG67" s="565" t="s">
        <v>758</v>
      </c>
      <c r="JOH67" s="565" t="s">
        <v>758</v>
      </c>
      <c r="JOI67" s="565" t="s">
        <v>758</v>
      </c>
      <c r="JOJ67" s="565" t="s">
        <v>758</v>
      </c>
      <c r="JOK67" s="565" t="s">
        <v>758</v>
      </c>
      <c r="JOL67" s="565" t="s">
        <v>758</v>
      </c>
      <c r="JOM67" s="565" t="s">
        <v>758</v>
      </c>
      <c r="JON67" s="565" t="s">
        <v>758</v>
      </c>
      <c r="JOO67" s="565" t="s">
        <v>758</v>
      </c>
      <c r="JOP67" s="565" t="s">
        <v>758</v>
      </c>
      <c r="JOQ67" s="565" t="s">
        <v>758</v>
      </c>
      <c r="JOR67" s="565" t="s">
        <v>758</v>
      </c>
      <c r="JOS67" s="565" t="s">
        <v>758</v>
      </c>
      <c r="JOT67" s="565" t="s">
        <v>758</v>
      </c>
      <c r="JOU67" s="565" t="s">
        <v>758</v>
      </c>
      <c r="JOV67" s="565" t="s">
        <v>758</v>
      </c>
      <c r="JOW67" s="565" t="s">
        <v>758</v>
      </c>
      <c r="JOX67" s="565" t="s">
        <v>758</v>
      </c>
      <c r="JOY67" s="565" t="s">
        <v>758</v>
      </c>
      <c r="JOZ67" s="565" t="s">
        <v>758</v>
      </c>
      <c r="JPA67" s="565" t="s">
        <v>758</v>
      </c>
      <c r="JPB67" s="565" t="s">
        <v>758</v>
      </c>
      <c r="JPC67" s="565" t="s">
        <v>758</v>
      </c>
      <c r="JPD67" s="565" t="s">
        <v>758</v>
      </c>
      <c r="JPE67" s="565" t="s">
        <v>758</v>
      </c>
      <c r="JPF67" s="565" t="s">
        <v>758</v>
      </c>
      <c r="JPG67" s="565" t="s">
        <v>758</v>
      </c>
      <c r="JPH67" s="565" t="s">
        <v>758</v>
      </c>
      <c r="JPI67" s="565" t="s">
        <v>758</v>
      </c>
      <c r="JPJ67" s="565" t="s">
        <v>758</v>
      </c>
      <c r="JPK67" s="565" t="s">
        <v>758</v>
      </c>
      <c r="JPL67" s="565" t="s">
        <v>758</v>
      </c>
      <c r="JPM67" s="565" t="s">
        <v>758</v>
      </c>
      <c r="JPN67" s="565" t="s">
        <v>758</v>
      </c>
      <c r="JPO67" s="565" t="s">
        <v>758</v>
      </c>
      <c r="JPP67" s="565" t="s">
        <v>758</v>
      </c>
      <c r="JPQ67" s="565" t="s">
        <v>758</v>
      </c>
      <c r="JPR67" s="565" t="s">
        <v>758</v>
      </c>
      <c r="JPS67" s="565" t="s">
        <v>758</v>
      </c>
      <c r="JPT67" s="565" t="s">
        <v>758</v>
      </c>
      <c r="JPU67" s="565" t="s">
        <v>758</v>
      </c>
      <c r="JPV67" s="565" t="s">
        <v>758</v>
      </c>
      <c r="JPW67" s="565" t="s">
        <v>758</v>
      </c>
      <c r="JPX67" s="565" t="s">
        <v>758</v>
      </c>
      <c r="JPY67" s="565" t="s">
        <v>758</v>
      </c>
      <c r="JPZ67" s="565" t="s">
        <v>758</v>
      </c>
      <c r="JQA67" s="565" t="s">
        <v>758</v>
      </c>
      <c r="JQB67" s="565" t="s">
        <v>758</v>
      </c>
      <c r="JQC67" s="565" t="s">
        <v>758</v>
      </c>
      <c r="JQD67" s="565" t="s">
        <v>758</v>
      </c>
      <c r="JQE67" s="565" t="s">
        <v>758</v>
      </c>
      <c r="JQF67" s="565" t="s">
        <v>758</v>
      </c>
      <c r="JQG67" s="565" t="s">
        <v>758</v>
      </c>
      <c r="JQH67" s="565" t="s">
        <v>758</v>
      </c>
      <c r="JQI67" s="565" t="s">
        <v>758</v>
      </c>
      <c r="JQJ67" s="565" t="s">
        <v>758</v>
      </c>
      <c r="JQK67" s="565" t="s">
        <v>758</v>
      </c>
      <c r="JQL67" s="565" t="s">
        <v>758</v>
      </c>
      <c r="JQM67" s="565" t="s">
        <v>758</v>
      </c>
      <c r="JQN67" s="565" t="s">
        <v>758</v>
      </c>
      <c r="JQO67" s="565" t="s">
        <v>758</v>
      </c>
      <c r="JQP67" s="565" t="s">
        <v>758</v>
      </c>
      <c r="JQQ67" s="565" t="s">
        <v>758</v>
      </c>
      <c r="JQR67" s="565" t="s">
        <v>758</v>
      </c>
      <c r="JQS67" s="565" t="s">
        <v>758</v>
      </c>
      <c r="JQT67" s="565" t="s">
        <v>758</v>
      </c>
      <c r="JQU67" s="565" t="s">
        <v>758</v>
      </c>
      <c r="JQV67" s="565" t="s">
        <v>758</v>
      </c>
      <c r="JQW67" s="565" t="s">
        <v>758</v>
      </c>
      <c r="JQX67" s="565" t="s">
        <v>758</v>
      </c>
      <c r="JQY67" s="565" t="s">
        <v>758</v>
      </c>
      <c r="JQZ67" s="565" t="s">
        <v>758</v>
      </c>
      <c r="JRA67" s="565" t="s">
        <v>758</v>
      </c>
      <c r="JRB67" s="565" t="s">
        <v>758</v>
      </c>
      <c r="JRC67" s="565" t="s">
        <v>758</v>
      </c>
      <c r="JRD67" s="565" t="s">
        <v>758</v>
      </c>
      <c r="JRE67" s="565" t="s">
        <v>758</v>
      </c>
      <c r="JRF67" s="565" t="s">
        <v>758</v>
      </c>
      <c r="JRG67" s="565" t="s">
        <v>758</v>
      </c>
      <c r="JRH67" s="565" t="s">
        <v>758</v>
      </c>
      <c r="JRI67" s="565" t="s">
        <v>758</v>
      </c>
      <c r="JRJ67" s="565" t="s">
        <v>758</v>
      </c>
      <c r="JRK67" s="565" t="s">
        <v>758</v>
      </c>
      <c r="JRL67" s="565" t="s">
        <v>758</v>
      </c>
      <c r="JRM67" s="565" t="s">
        <v>758</v>
      </c>
      <c r="JRN67" s="565" t="s">
        <v>758</v>
      </c>
      <c r="JRO67" s="565" t="s">
        <v>758</v>
      </c>
      <c r="JRP67" s="565" t="s">
        <v>758</v>
      </c>
      <c r="JRQ67" s="565" t="s">
        <v>758</v>
      </c>
      <c r="JRR67" s="565" t="s">
        <v>758</v>
      </c>
      <c r="JRS67" s="565" t="s">
        <v>758</v>
      </c>
      <c r="JRT67" s="565" t="s">
        <v>758</v>
      </c>
      <c r="JRU67" s="565" t="s">
        <v>758</v>
      </c>
      <c r="JRV67" s="565" t="s">
        <v>758</v>
      </c>
      <c r="JRW67" s="565" t="s">
        <v>758</v>
      </c>
      <c r="JRX67" s="565" t="s">
        <v>758</v>
      </c>
      <c r="JRY67" s="565" t="s">
        <v>758</v>
      </c>
      <c r="JRZ67" s="565" t="s">
        <v>758</v>
      </c>
      <c r="JSA67" s="565" t="s">
        <v>758</v>
      </c>
      <c r="JSB67" s="565" t="s">
        <v>758</v>
      </c>
      <c r="JSC67" s="565" t="s">
        <v>758</v>
      </c>
      <c r="JSD67" s="565" t="s">
        <v>758</v>
      </c>
      <c r="JSE67" s="565" t="s">
        <v>758</v>
      </c>
      <c r="JSF67" s="565" t="s">
        <v>758</v>
      </c>
      <c r="JSG67" s="565" t="s">
        <v>758</v>
      </c>
      <c r="JSH67" s="565" t="s">
        <v>758</v>
      </c>
      <c r="JSI67" s="565" t="s">
        <v>758</v>
      </c>
      <c r="JSJ67" s="565" t="s">
        <v>758</v>
      </c>
      <c r="JSK67" s="565" t="s">
        <v>758</v>
      </c>
      <c r="JSL67" s="565" t="s">
        <v>758</v>
      </c>
      <c r="JSM67" s="565" t="s">
        <v>758</v>
      </c>
      <c r="JSN67" s="565" t="s">
        <v>758</v>
      </c>
      <c r="JSO67" s="565" t="s">
        <v>758</v>
      </c>
      <c r="JSP67" s="565" t="s">
        <v>758</v>
      </c>
      <c r="JSQ67" s="565" t="s">
        <v>758</v>
      </c>
      <c r="JSR67" s="565" t="s">
        <v>758</v>
      </c>
      <c r="JSS67" s="565" t="s">
        <v>758</v>
      </c>
      <c r="JST67" s="565" t="s">
        <v>758</v>
      </c>
      <c r="JSU67" s="565" t="s">
        <v>758</v>
      </c>
      <c r="JSV67" s="565" t="s">
        <v>758</v>
      </c>
      <c r="JSW67" s="565" t="s">
        <v>758</v>
      </c>
      <c r="JSX67" s="565" t="s">
        <v>758</v>
      </c>
      <c r="JSY67" s="565" t="s">
        <v>758</v>
      </c>
      <c r="JSZ67" s="565" t="s">
        <v>758</v>
      </c>
      <c r="JTA67" s="565" t="s">
        <v>758</v>
      </c>
      <c r="JTB67" s="565" t="s">
        <v>758</v>
      </c>
      <c r="JTC67" s="565" t="s">
        <v>758</v>
      </c>
      <c r="JTD67" s="565" t="s">
        <v>758</v>
      </c>
      <c r="JTE67" s="565" t="s">
        <v>758</v>
      </c>
      <c r="JTF67" s="565" t="s">
        <v>758</v>
      </c>
      <c r="JTG67" s="565" t="s">
        <v>758</v>
      </c>
      <c r="JTH67" s="565" t="s">
        <v>758</v>
      </c>
      <c r="JTI67" s="565" t="s">
        <v>758</v>
      </c>
      <c r="JTJ67" s="565" t="s">
        <v>758</v>
      </c>
      <c r="JTK67" s="565" t="s">
        <v>758</v>
      </c>
      <c r="JTL67" s="565" t="s">
        <v>758</v>
      </c>
      <c r="JTM67" s="565" t="s">
        <v>758</v>
      </c>
      <c r="JTN67" s="565" t="s">
        <v>758</v>
      </c>
      <c r="JTO67" s="565" t="s">
        <v>758</v>
      </c>
      <c r="JTP67" s="565" t="s">
        <v>758</v>
      </c>
      <c r="JTQ67" s="565" t="s">
        <v>758</v>
      </c>
      <c r="JTR67" s="565" t="s">
        <v>758</v>
      </c>
      <c r="JTS67" s="565" t="s">
        <v>758</v>
      </c>
      <c r="JTT67" s="565" t="s">
        <v>758</v>
      </c>
      <c r="JTU67" s="565" t="s">
        <v>758</v>
      </c>
      <c r="JTV67" s="565" t="s">
        <v>758</v>
      </c>
      <c r="JTW67" s="565" t="s">
        <v>758</v>
      </c>
      <c r="JTX67" s="565" t="s">
        <v>758</v>
      </c>
      <c r="JTY67" s="565" t="s">
        <v>758</v>
      </c>
      <c r="JTZ67" s="565" t="s">
        <v>758</v>
      </c>
      <c r="JUA67" s="565" t="s">
        <v>758</v>
      </c>
      <c r="JUB67" s="565" t="s">
        <v>758</v>
      </c>
      <c r="JUC67" s="565" t="s">
        <v>758</v>
      </c>
      <c r="JUD67" s="565" t="s">
        <v>758</v>
      </c>
      <c r="JUE67" s="565" t="s">
        <v>758</v>
      </c>
      <c r="JUF67" s="565" t="s">
        <v>758</v>
      </c>
      <c r="JUG67" s="565" t="s">
        <v>758</v>
      </c>
      <c r="JUH67" s="565" t="s">
        <v>758</v>
      </c>
      <c r="JUI67" s="565" t="s">
        <v>758</v>
      </c>
      <c r="JUJ67" s="565" t="s">
        <v>758</v>
      </c>
      <c r="JUK67" s="565" t="s">
        <v>758</v>
      </c>
      <c r="JUL67" s="565" t="s">
        <v>758</v>
      </c>
      <c r="JUM67" s="565" t="s">
        <v>758</v>
      </c>
      <c r="JUN67" s="565" t="s">
        <v>758</v>
      </c>
      <c r="JUO67" s="565" t="s">
        <v>758</v>
      </c>
      <c r="JUP67" s="565" t="s">
        <v>758</v>
      </c>
      <c r="JUQ67" s="565" t="s">
        <v>758</v>
      </c>
      <c r="JUR67" s="565" t="s">
        <v>758</v>
      </c>
      <c r="JUS67" s="565" t="s">
        <v>758</v>
      </c>
      <c r="JUT67" s="565" t="s">
        <v>758</v>
      </c>
      <c r="JUU67" s="565" t="s">
        <v>758</v>
      </c>
      <c r="JUV67" s="565" t="s">
        <v>758</v>
      </c>
      <c r="JUW67" s="565" t="s">
        <v>758</v>
      </c>
      <c r="JUX67" s="565" t="s">
        <v>758</v>
      </c>
      <c r="JUY67" s="565" t="s">
        <v>758</v>
      </c>
      <c r="JUZ67" s="565" t="s">
        <v>758</v>
      </c>
      <c r="JVA67" s="565" t="s">
        <v>758</v>
      </c>
      <c r="JVB67" s="565" t="s">
        <v>758</v>
      </c>
      <c r="JVC67" s="565" t="s">
        <v>758</v>
      </c>
      <c r="JVD67" s="565" t="s">
        <v>758</v>
      </c>
      <c r="JVE67" s="565" t="s">
        <v>758</v>
      </c>
      <c r="JVF67" s="565" t="s">
        <v>758</v>
      </c>
      <c r="JVG67" s="565" t="s">
        <v>758</v>
      </c>
      <c r="JVH67" s="565" t="s">
        <v>758</v>
      </c>
      <c r="JVI67" s="565" t="s">
        <v>758</v>
      </c>
      <c r="JVJ67" s="565" t="s">
        <v>758</v>
      </c>
      <c r="JVK67" s="565" t="s">
        <v>758</v>
      </c>
      <c r="JVL67" s="565" t="s">
        <v>758</v>
      </c>
      <c r="JVM67" s="565" t="s">
        <v>758</v>
      </c>
      <c r="JVN67" s="565" t="s">
        <v>758</v>
      </c>
      <c r="JVO67" s="565" t="s">
        <v>758</v>
      </c>
      <c r="JVP67" s="565" t="s">
        <v>758</v>
      </c>
      <c r="JVQ67" s="565" t="s">
        <v>758</v>
      </c>
      <c r="JVR67" s="565" t="s">
        <v>758</v>
      </c>
      <c r="JVS67" s="565" t="s">
        <v>758</v>
      </c>
      <c r="JVT67" s="565" t="s">
        <v>758</v>
      </c>
      <c r="JVU67" s="565" t="s">
        <v>758</v>
      </c>
      <c r="JVV67" s="565" t="s">
        <v>758</v>
      </c>
      <c r="JVW67" s="565" t="s">
        <v>758</v>
      </c>
      <c r="JVX67" s="565" t="s">
        <v>758</v>
      </c>
      <c r="JVY67" s="565" t="s">
        <v>758</v>
      </c>
      <c r="JVZ67" s="565" t="s">
        <v>758</v>
      </c>
      <c r="JWA67" s="565" t="s">
        <v>758</v>
      </c>
      <c r="JWB67" s="565" t="s">
        <v>758</v>
      </c>
      <c r="JWC67" s="565" t="s">
        <v>758</v>
      </c>
      <c r="JWD67" s="565" t="s">
        <v>758</v>
      </c>
      <c r="JWE67" s="565" t="s">
        <v>758</v>
      </c>
      <c r="JWF67" s="565" t="s">
        <v>758</v>
      </c>
      <c r="JWG67" s="565" t="s">
        <v>758</v>
      </c>
      <c r="JWH67" s="565" t="s">
        <v>758</v>
      </c>
      <c r="JWI67" s="565" t="s">
        <v>758</v>
      </c>
      <c r="JWJ67" s="565" t="s">
        <v>758</v>
      </c>
      <c r="JWK67" s="565" t="s">
        <v>758</v>
      </c>
      <c r="JWL67" s="565" t="s">
        <v>758</v>
      </c>
      <c r="JWM67" s="565" t="s">
        <v>758</v>
      </c>
      <c r="JWN67" s="565" t="s">
        <v>758</v>
      </c>
      <c r="JWO67" s="565" t="s">
        <v>758</v>
      </c>
      <c r="JWP67" s="565" t="s">
        <v>758</v>
      </c>
      <c r="JWQ67" s="565" t="s">
        <v>758</v>
      </c>
      <c r="JWR67" s="565" t="s">
        <v>758</v>
      </c>
      <c r="JWS67" s="565" t="s">
        <v>758</v>
      </c>
      <c r="JWT67" s="565" t="s">
        <v>758</v>
      </c>
      <c r="JWU67" s="565" t="s">
        <v>758</v>
      </c>
      <c r="JWV67" s="565" t="s">
        <v>758</v>
      </c>
      <c r="JWW67" s="565" t="s">
        <v>758</v>
      </c>
      <c r="JWX67" s="565" t="s">
        <v>758</v>
      </c>
      <c r="JWY67" s="565" t="s">
        <v>758</v>
      </c>
      <c r="JWZ67" s="565" t="s">
        <v>758</v>
      </c>
      <c r="JXA67" s="565" t="s">
        <v>758</v>
      </c>
      <c r="JXB67" s="565" t="s">
        <v>758</v>
      </c>
      <c r="JXC67" s="565" t="s">
        <v>758</v>
      </c>
      <c r="JXD67" s="565" t="s">
        <v>758</v>
      </c>
      <c r="JXE67" s="565" t="s">
        <v>758</v>
      </c>
      <c r="JXF67" s="565" t="s">
        <v>758</v>
      </c>
      <c r="JXG67" s="565" t="s">
        <v>758</v>
      </c>
      <c r="JXH67" s="565" t="s">
        <v>758</v>
      </c>
      <c r="JXI67" s="565" t="s">
        <v>758</v>
      </c>
      <c r="JXJ67" s="565" t="s">
        <v>758</v>
      </c>
      <c r="JXK67" s="565" t="s">
        <v>758</v>
      </c>
      <c r="JXL67" s="565" t="s">
        <v>758</v>
      </c>
      <c r="JXM67" s="565" t="s">
        <v>758</v>
      </c>
      <c r="JXN67" s="565" t="s">
        <v>758</v>
      </c>
      <c r="JXO67" s="565" t="s">
        <v>758</v>
      </c>
      <c r="JXP67" s="565" t="s">
        <v>758</v>
      </c>
      <c r="JXQ67" s="565" t="s">
        <v>758</v>
      </c>
      <c r="JXR67" s="565" t="s">
        <v>758</v>
      </c>
      <c r="JXS67" s="565" t="s">
        <v>758</v>
      </c>
      <c r="JXT67" s="565" t="s">
        <v>758</v>
      </c>
      <c r="JXU67" s="565" t="s">
        <v>758</v>
      </c>
      <c r="JXV67" s="565" t="s">
        <v>758</v>
      </c>
      <c r="JXW67" s="565" t="s">
        <v>758</v>
      </c>
      <c r="JXX67" s="565" t="s">
        <v>758</v>
      </c>
      <c r="JXY67" s="565" t="s">
        <v>758</v>
      </c>
      <c r="JXZ67" s="565" t="s">
        <v>758</v>
      </c>
      <c r="JYA67" s="565" t="s">
        <v>758</v>
      </c>
      <c r="JYB67" s="565" t="s">
        <v>758</v>
      </c>
      <c r="JYC67" s="565" t="s">
        <v>758</v>
      </c>
      <c r="JYD67" s="565" t="s">
        <v>758</v>
      </c>
      <c r="JYE67" s="565" t="s">
        <v>758</v>
      </c>
      <c r="JYF67" s="565" t="s">
        <v>758</v>
      </c>
      <c r="JYG67" s="565" t="s">
        <v>758</v>
      </c>
      <c r="JYH67" s="565" t="s">
        <v>758</v>
      </c>
      <c r="JYI67" s="565" t="s">
        <v>758</v>
      </c>
      <c r="JYJ67" s="565" t="s">
        <v>758</v>
      </c>
      <c r="JYK67" s="565" t="s">
        <v>758</v>
      </c>
      <c r="JYL67" s="565" t="s">
        <v>758</v>
      </c>
      <c r="JYM67" s="565" t="s">
        <v>758</v>
      </c>
      <c r="JYN67" s="565" t="s">
        <v>758</v>
      </c>
      <c r="JYO67" s="565" t="s">
        <v>758</v>
      </c>
      <c r="JYP67" s="565" t="s">
        <v>758</v>
      </c>
      <c r="JYQ67" s="565" t="s">
        <v>758</v>
      </c>
      <c r="JYR67" s="565" t="s">
        <v>758</v>
      </c>
      <c r="JYS67" s="565" t="s">
        <v>758</v>
      </c>
      <c r="JYT67" s="565" t="s">
        <v>758</v>
      </c>
      <c r="JYU67" s="565" t="s">
        <v>758</v>
      </c>
      <c r="JYV67" s="565" t="s">
        <v>758</v>
      </c>
      <c r="JYW67" s="565" t="s">
        <v>758</v>
      </c>
      <c r="JYX67" s="565" t="s">
        <v>758</v>
      </c>
      <c r="JYY67" s="565" t="s">
        <v>758</v>
      </c>
      <c r="JYZ67" s="565" t="s">
        <v>758</v>
      </c>
      <c r="JZA67" s="565" t="s">
        <v>758</v>
      </c>
      <c r="JZB67" s="565" t="s">
        <v>758</v>
      </c>
      <c r="JZC67" s="565" t="s">
        <v>758</v>
      </c>
      <c r="JZD67" s="565" t="s">
        <v>758</v>
      </c>
      <c r="JZE67" s="565" t="s">
        <v>758</v>
      </c>
      <c r="JZF67" s="565" t="s">
        <v>758</v>
      </c>
      <c r="JZG67" s="565" t="s">
        <v>758</v>
      </c>
      <c r="JZH67" s="565" t="s">
        <v>758</v>
      </c>
      <c r="JZI67" s="565" t="s">
        <v>758</v>
      </c>
      <c r="JZJ67" s="565" t="s">
        <v>758</v>
      </c>
      <c r="JZK67" s="565" t="s">
        <v>758</v>
      </c>
      <c r="JZL67" s="565" t="s">
        <v>758</v>
      </c>
      <c r="JZM67" s="565" t="s">
        <v>758</v>
      </c>
      <c r="JZN67" s="565" t="s">
        <v>758</v>
      </c>
      <c r="JZO67" s="565" t="s">
        <v>758</v>
      </c>
      <c r="JZP67" s="565" t="s">
        <v>758</v>
      </c>
      <c r="JZQ67" s="565" t="s">
        <v>758</v>
      </c>
      <c r="JZR67" s="565" t="s">
        <v>758</v>
      </c>
      <c r="JZS67" s="565" t="s">
        <v>758</v>
      </c>
      <c r="JZT67" s="565" t="s">
        <v>758</v>
      </c>
      <c r="JZU67" s="565" t="s">
        <v>758</v>
      </c>
      <c r="JZV67" s="565" t="s">
        <v>758</v>
      </c>
      <c r="JZW67" s="565" t="s">
        <v>758</v>
      </c>
      <c r="JZX67" s="565" t="s">
        <v>758</v>
      </c>
      <c r="JZY67" s="565" t="s">
        <v>758</v>
      </c>
      <c r="JZZ67" s="565" t="s">
        <v>758</v>
      </c>
      <c r="KAA67" s="565" t="s">
        <v>758</v>
      </c>
      <c r="KAB67" s="565" t="s">
        <v>758</v>
      </c>
      <c r="KAC67" s="565" t="s">
        <v>758</v>
      </c>
      <c r="KAD67" s="565" t="s">
        <v>758</v>
      </c>
      <c r="KAE67" s="565" t="s">
        <v>758</v>
      </c>
      <c r="KAF67" s="565" t="s">
        <v>758</v>
      </c>
      <c r="KAG67" s="565" t="s">
        <v>758</v>
      </c>
      <c r="KAH67" s="565" t="s">
        <v>758</v>
      </c>
      <c r="KAI67" s="565" t="s">
        <v>758</v>
      </c>
      <c r="KAJ67" s="565" t="s">
        <v>758</v>
      </c>
      <c r="KAK67" s="565" t="s">
        <v>758</v>
      </c>
      <c r="KAL67" s="565" t="s">
        <v>758</v>
      </c>
      <c r="KAM67" s="565" t="s">
        <v>758</v>
      </c>
      <c r="KAN67" s="565" t="s">
        <v>758</v>
      </c>
      <c r="KAO67" s="565" t="s">
        <v>758</v>
      </c>
      <c r="KAP67" s="565" t="s">
        <v>758</v>
      </c>
      <c r="KAQ67" s="565" t="s">
        <v>758</v>
      </c>
      <c r="KAR67" s="565" t="s">
        <v>758</v>
      </c>
      <c r="KAS67" s="565" t="s">
        <v>758</v>
      </c>
      <c r="KAT67" s="565" t="s">
        <v>758</v>
      </c>
      <c r="KAU67" s="565" t="s">
        <v>758</v>
      </c>
      <c r="KAV67" s="565" t="s">
        <v>758</v>
      </c>
      <c r="KAW67" s="565" t="s">
        <v>758</v>
      </c>
      <c r="KAX67" s="565" t="s">
        <v>758</v>
      </c>
      <c r="KAY67" s="565" t="s">
        <v>758</v>
      </c>
      <c r="KAZ67" s="565" t="s">
        <v>758</v>
      </c>
      <c r="KBA67" s="565" t="s">
        <v>758</v>
      </c>
      <c r="KBB67" s="565" t="s">
        <v>758</v>
      </c>
      <c r="KBC67" s="565" t="s">
        <v>758</v>
      </c>
      <c r="KBD67" s="565" t="s">
        <v>758</v>
      </c>
      <c r="KBE67" s="565" t="s">
        <v>758</v>
      </c>
      <c r="KBF67" s="565" t="s">
        <v>758</v>
      </c>
      <c r="KBG67" s="565" t="s">
        <v>758</v>
      </c>
      <c r="KBH67" s="565" t="s">
        <v>758</v>
      </c>
      <c r="KBI67" s="565" t="s">
        <v>758</v>
      </c>
      <c r="KBJ67" s="565" t="s">
        <v>758</v>
      </c>
      <c r="KBK67" s="565" t="s">
        <v>758</v>
      </c>
      <c r="KBL67" s="565" t="s">
        <v>758</v>
      </c>
      <c r="KBM67" s="565" t="s">
        <v>758</v>
      </c>
      <c r="KBN67" s="565" t="s">
        <v>758</v>
      </c>
      <c r="KBO67" s="565" t="s">
        <v>758</v>
      </c>
      <c r="KBP67" s="565" t="s">
        <v>758</v>
      </c>
      <c r="KBQ67" s="565" t="s">
        <v>758</v>
      </c>
      <c r="KBR67" s="565" t="s">
        <v>758</v>
      </c>
      <c r="KBS67" s="565" t="s">
        <v>758</v>
      </c>
      <c r="KBT67" s="565" t="s">
        <v>758</v>
      </c>
      <c r="KBU67" s="565" t="s">
        <v>758</v>
      </c>
      <c r="KBV67" s="565" t="s">
        <v>758</v>
      </c>
      <c r="KBW67" s="565" t="s">
        <v>758</v>
      </c>
      <c r="KBX67" s="565" t="s">
        <v>758</v>
      </c>
      <c r="KBY67" s="565" t="s">
        <v>758</v>
      </c>
      <c r="KBZ67" s="565" t="s">
        <v>758</v>
      </c>
      <c r="KCA67" s="565" t="s">
        <v>758</v>
      </c>
      <c r="KCB67" s="565" t="s">
        <v>758</v>
      </c>
      <c r="KCC67" s="565" t="s">
        <v>758</v>
      </c>
      <c r="KCD67" s="565" t="s">
        <v>758</v>
      </c>
      <c r="KCE67" s="565" t="s">
        <v>758</v>
      </c>
      <c r="KCF67" s="565" t="s">
        <v>758</v>
      </c>
      <c r="KCG67" s="565" t="s">
        <v>758</v>
      </c>
      <c r="KCH67" s="565" t="s">
        <v>758</v>
      </c>
      <c r="KCI67" s="565" t="s">
        <v>758</v>
      </c>
      <c r="KCJ67" s="565" t="s">
        <v>758</v>
      </c>
      <c r="KCK67" s="565" t="s">
        <v>758</v>
      </c>
      <c r="KCL67" s="565" t="s">
        <v>758</v>
      </c>
      <c r="KCM67" s="565" t="s">
        <v>758</v>
      </c>
      <c r="KCN67" s="565" t="s">
        <v>758</v>
      </c>
      <c r="KCO67" s="565" t="s">
        <v>758</v>
      </c>
      <c r="KCP67" s="565" t="s">
        <v>758</v>
      </c>
      <c r="KCQ67" s="565" t="s">
        <v>758</v>
      </c>
      <c r="KCR67" s="565" t="s">
        <v>758</v>
      </c>
      <c r="KCS67" s="565" t="s">
        <v>758</v>
      </c>
      <c r="KCT67" s="565" t="s">
        <v>758</v>
      </c>
      <c r="KCU67" s="565" t="s">
        <v>758</v>
      </c>
      <c r="KCV67" s="565" t="s">
        <v>758</v>
      </c>
      <c r="KCW67" s="565" t="s">
        <v>758</v>
      </c>
      <c r="KCX67" s="565" t="s">
        <v>758</v>
      </c>
      <c r="KCY67" s="565" t="s">
        <v>758</v>
      </c>
      <c r="KCZ67" s="565" t="s">
        <v>758</v>
      </c>
      <c r="KDA67" s="565" t="s">
        <v>758</v>
      </c>
      <c r="KDB67" s="565" t="s">
        <v>758</v>
      </c>
      <c r="KDC67" s="565" t="s">
        <v>758</v>
      </c>
      <c r="KDD67" s="565" t="s">
        <v>758</v>
      </c>
      <c r="KDE67" s="565" t="s">
        <v>758</v>
      </c>
      <c r="KDF67" s="565" t="s">
        <v>758</v>
      </c>
      <c r="KDG67" s="565" t="s">
        <v>758</v>
      </c>
      <c r="KDH67" s="565" t="s">
        <v>758</v>
      </c>
      <c r="KDI67" s="565" t="s">
        <v>758</v>
      </c>
      <c r="KDJ67" s="565" t="s">
        <v>758</v>
      </c>
      <c r="KDK67" s="565" t="s">
        <v>758</v>
      </c>
      <c r="KDL67" s="565" t="s">
        <v>758</v>
      </c>
      <c r="KDM67" s="565" t="s">
        <v>758</v>
      </c>
      <c r="KDN67" s="565" t="s">
        <v>758</v>
      </c>
      <c r="KDO67" s="565" t="s">
        <v>758</v>
      </c>
      <c r="KDP67" s="565" t="s">
        <v>758</v>
      </c>
      <c r="KDQ67" s="565" t="s">
        <v>758</v>
      </c>
      <c r="KDR67" s="565" t="s">
        <v>758</v>
      </c>
      <c r="KDS67" s="565" t="s">
        <v>758</v>
      </c>
      <c r="KDT67" s="565" t="s">
        <v>758</v>
      </c>
      <c r="KDU67" s="565" t="s">
        <v>758</v>
      </c>
      <c r="KDV67" s="565" t="s">
        <v>758</v>
      </c>
      <c r="KDW67" s="565" t="s">
        <v>758</v>
      </c>
      <c r="KDX67" s="565" t="s">
        <v>758</v>
      </c>
      <c r="KDY67" s="565" t="s">
        <v>758</v>
      </c>
      <c r="KDZ67" s="565" t="s">
        <v>758</v>
      </c>
      <c r="KEA67" s="565" t="s">
        <v>758</v>
      </c>
      <c r="KEB67" s="565" t="s">
        <v>758</v>
      </c>
      <c r="KEC67" s="565" t="s">
        <v>758</v>
      </c>
      <c r="KED67" s="565" t="s">
        <v>758</v>
      </c>
      <c r="KEE67" s="565" t="s">
        <v>758</v>
      </c>
      <c r="KEF67" s="565" t="s">
        <v>758</v>
      </c>
      <c r="KEG67" s="565" t="s">
        <v>758</v>
      </c>
      <c r="KEH67" s="565" t="s">
        <v>758</v>
      </c>
      <c r="KEI67" s="565" t="s">
        <v>758</v>
      </c>
      <c r="KEJ67" s="565" t="s">
        <v>758</v>
      </c>
      <c r="KEK67" s="565" t="s">
        <v>758</v>
      </c>
      <c r="KEL67" s="565" t="s">
        <v>758</v>
      </c>
      <c r="KEM67" s="565" t="s">
        <v>758</v>
      </c>
      <c r="KEN67" s="565" t="s">
        <v>758</v>
      </c>
      <c r="KEO67" s="565" t="s">
        <v>758</v>
      </c>
      <c r="KEP67" s="565" t="s">
        <v>758</v>
      </c>
      <c r="KEQ67" s="565" t="s">
        <v>758</v>
      </c>
      <c r="KER67" s="565" t="s">
        <v>758</v>
      </c>
      <c r="KES67" s="565" t="s">
        <v>758</v>
      </c>
      <c r="KET67" s="565" t="s">
        <v>758</v>
      </c>
      <c r="KEU67" s="565" t="s">
        <v>758</v>
      </c>
      <c r="KEV67" s="565" t="s">
        <v>758</v>
      </c>
      <c r="KEW67" s="565" t="s">
        <v>758</v>
      </c>
      <c r="KEX67" s="565" t="s">
        <v>758</v>
      </c>
      <c r="KEY67" s="565" t="s">
        <v>758</v>
      </c>
      <c r="KEZ67" s="565" t="s">
        <v>758</v>
      </c>
      <c r="KFA67" s="565" t="s">
        <v>758</v>
      </c>
      <c r="KFB67" s="565" t="s">
        <v>758</v>
      </c>
      <c r="KFC67" s="565" t="s">
        <v>758</v>
      </c>
      <c r="KFD67" s="565" t="s">
        <v>758</v>
      </c>
      <c r="KFE67" s="565" t="s">
        <v>758</v>
      </c>
      <c r="KFF67" s="565" t="s">
        <v>758</v>
      </c>
      <c r="KFG67" s="565" t="s">
        <v>758</v>
      </c>
      <c r="KFH67" s="565" t="s">
        <v>758</v>
      </c>
      <c r="KFI67" s="565" t="s">
        <v>758</v>
      </c>
      <c r="KFJ67" s="565" t="s">
        <v>758</v>
      </c>
      <c r="KFK67" s="565" t="s">
        <v>758</v>
      </c>
      <c r="KFL67" s="565" t="s">
        <v>758</v>
      </c>
      <c r="KFM67" s="565" t="s">
        <v>758</v>
      </c>
      <c r="KFN67" s="565" t="s">
        <v>758</v>
      </c>
      <c r="KFO67" s="565" t="s">
        <v>758</v>
      </c>
      <c r="KFP67" s="565" t="s">
        <v>758</v>
      </c>
      <c r="KFQ67" s="565" t="s">
        <v>758</v>
      </c>
      <c r="KFR67" s="565" t="s">
        <v>758</v>
      </c>
      <c r="KFS67" s="565" t="s">
        <v>758</v>
      </c>
      <c r="KFT67" s="565" t="s">
        <v>758</v>
      </c>
      <c r="KFU67" s="565" t="s">
        <v>758</v>
      </c>
      <c r="KFV67" s="565" t="s">
        <v>758</v>
      </c>
      <c r="KFW67" s="565" t="s">
        <v>758</v>
      </c>
      <c r="KFX67" s="565" t="s">
        <v>758</v>
      </c>
      <c r="KFY67" s="565" t="s">
        <v>758</v>
      </c>
      <c r="KFZ67" s="565" t="s">
        <v>758</v>
      </c>
      <c r="KGA67" s="565" t="s">
        <v>758</v>
      </c>
      <c r="KGB67" s="565" t="s">
        <v>758</v>
      </c>
      <c r="KGC67" s="565" t="s">
        <v>758</v>
      </c>
      <c r="KGD67" s="565" t="s">
        <v>758</v>
      </c>
      <c r="KGE67" s="565" t="s">
        <v>758</v>
      </c>
      <c r="KGF67" s="565" t="s">
        <v>758</v>
      </c>
      <c r="KGG67" s="565" t="s">
        <v>758</v>
      </c>
      <c r="KGH67" s="565" t="s">
        <v>758</v>
      </c>
      <c r="KGI67" s="565" t="s">
        <v>758</v>
      </c>
      <c r="KGJ67" s="565" t="s">
        <v>758</v>
      </c>
      <c r="KGK67" s="565" t="s">
        <v>758</v>
      </c>
      <c r="KGL67" s="565" t="s">
        <v>758</v>
      </c>
      <c r="KGM67" s="565" t="s">
        <v>758</v>
      </c>
      <c r="KGN67" s="565" t="s">
        <v>758</v>
      </c>
      <c r="KGO67" s="565" t="s">
        <v>758</v>
      </c>
      <c r="KGP67" s="565" t="s">
        <v>758</v>
      </c>
      <c r="KGQ67" s="565" t="s">
        <v>758</v>
      </c>
      <c r="KGR67" s="565" t="s">
        <v>758</v>
      </c>
      <c r="KGS67" s="565" t="s">
        <v>758</v>
      </c>
      <c r="KGT67" s="565" t="s">
        <v>758</v>
      </c>
      <c r="KGU67" s="565" t="s">
        <v>758</v>
      </c>
      <c r="KGV67" s="565" t="s">
        <v>758</v>
      </c>
      <c r="KGW67" s="565" t="s">
        <v>758</v>
      </c>
      <c r="KGX67" s="565" t="s">
        <v>758</v>
      </c>
      <c r="KGY67" s="565" t="s">
        <v>758</v>
      </c>
      <c r="KGZ67" s="565" t="s">
        <v>758</v>
      </c>
      <c r="KHA67" s="565" t="s">
        <v>758</v>
      </c>
      <c r="KHB67" s="565" t="s">
        <v>758</v>
      </c>
      <c r="KHC67" s="565" t="s">
        <v>758</v>
      </c>
      <c r="KHD67" s="565" t="s">
        <v>758</v>
      </c>
      <c r="KHE67" s="565" t="s">
        <v>758</v>
      </c>
      <c r="KHF67" s="565" t="s">
        <v>758</v>
      </c>
      <c r="KHG67" s="565" t="s">
        <v>758</v>
      </c>
      <c r="KHH67" s="565" t="s">
        <v>758</v>
      </c>
      <c r="KHI67" s="565" t="s">
        <v>758</v>
      </c>
      <c r="KHJ67" s="565" t="s">
        <v>758</v>
      </c>
      <c r="KHK67" s="565" t="s">
        <v>758</v>
      </c>
      <c r="KHL67" s="565" t="s">
        <v>758</v>
      </c>
      <c r="KHM67" s="565" t="s">
        <v>758</v>
      </c>
      <c r="KHN67" s="565" t="s">
        <v>758</v>
      </c>
      <c r="KHO67" s="565" t="s">
        <v>758</v>
      </c>
      <c r="KHP67" s="565" t="s">
        <v>758</v>
      </c>
      <c r="KHQ67" s="565" t="s">
        <v>758</v>
      </c>
      <c r="KHR67" s="565" t="s">
        <v>758</v>
      </c>
      <c r="KHS67" s="565" t="s">
        <v>758</v>
      </c>
      <c r="KHT67" s="565" t="s">
        <v>758</v>
      </c>
      <c r="KHU67" s="565" t="s">
        <v>758</v>
      </c>
      <c r="KHV67" s="565" t="s">
        <v>758</v>
      </c>
      <c r="KHW67" s="565" t="s">
        <v>758</v>
      </c>
      <c r="KHX67" s="565" t="s">
        <v>758</v>
      </c>
      <c r="KHY67" s="565" t="s">
        <v>758</v>
      </c>
      <c r="KHZ67" s="565" t="s">
        <v>758</v>
      </c>
      <c r="KIA67" s="565" t="s">
        <v>758</v>
      </c>
      <c r="KIB67" s="565" t="s">
        <v>758</v>
      </c>
      <c r="KIC67" s="565" t="s">
        <v>758</v>
      </c>
      <c r="KID67" s="565" t="s">
        <v>758</v>
      </c>
      <c r="KIE67" s="565" t="s">
        <v>758</v>
      </c>
      <c r="KIF67" s="565" t="s">
        <v>758</v>
      </c>
      <c r="KIG67" s="565" t="s">
        <v>758</v>
      </c>
      <c r="KIH67" s="565" t="s">
        <v>758</v>
      </c>
      <c r="KII67" s="565" t="s">
        <v>758</v>
      </c>
      <c r="KIJ67" s="565" t="s">
        <v>758</v>
      </c>
      <c r="KIK67" s="565" t="s">
        <v>758</v>
      </c>
      <c r="KIL67" s="565" t="s">
        <v>758</v>
      </c>
      <c r="KIM67" s="565" t="s">
        <v>758</v>
      </c>
      <c r="KIN67" s="565" t="s">
        <v>758</v>
      </c>
      <c r="KIO67" s="565" t="s">
        <v>758</v>
      </c>
      <c r="KIP67" s="565" t="s">
        <v>758</v>
      </c>
      <c r="KIQ67" s="565" t="s">
        <v>758</v>
      </c>
      <c r="KIR67" s="565" t="s">
        <v>758</v>
      </c>
      <c r="KIS67" s="565" t="s">
        <v>758</v>
      </c>
      <c r="KIT67" s="565" t="s">
        <v>758</v>
      </c>
      <c r="KIU67" s="565" t="s">
        <v>758</v>
      </c>
      <c r="KIV67" s="565" t="s">
        <v>758</v>
      </c>
      <c r="KIW67" s="565" t="s">
        <v>758</v>
      </c>
      <c r="KIX67" s="565" t="s">
        <v>758</v>
      </c>
      <c r="KIY67" s="565" t="s">
        <v>758</v>
      </c>
      <c r="KIZ67" s="565" t="s">
        <v>758</v>
      </c>
      <c r="KJA67" s="565" t="s">
        <v>758</v>
      </c>
      <c r="KJB67" s="565" t="s">
        <v>758</v>
      </c>
      <c r="KJC67" s="565" t="s">
        <v>758</v>
      </c>
      <c r="KJD67" s="565" t="s">
        <v>758</v>
      </c>
      <c r="KJE67" s="565" t="s">
        <v>758</v>
      </c>
      <c r="KJF67" s="565" t="s">
        <v>758</v>
      </c>
      <c r="KJG67" s="565" t="s">
        <v>758</v>
      </c>
      <c r="KJH67" s="565" t="s">
        <v>758</v>
      </c>
      <c r="KJI67" s="565" t="s">
        <v>758</v>
      </c>
      <c r="KJJ67" s="565" t="s">
        <v>758</v>
      </c>
      <c r="KJK67" s="565" t="s">
        <v>758</v>
      </c>
      <c r="KJL67" s="565" t="s">
        <v>758</v>
      </c>
      <c r="KJM67" s="565" t="s">
        <v>758</v>
      </c>
      <c r="KJN67" s="565" t="s">
        <v>758</v>
      </c>
      <c r="KJO67" s="565" t="s">
        <v>758</v>
      </c>
      <c r="KJP67" s="565" t="s">
        <v>758</v>
      </c>
      <c r="KJQ67" s="565" t="s">
        <v>758</v>
      </c>
      <c r="KJR67" s="565" t="s">
        <v>758</v>
      </c>
      <c r="KJS67" s="565" t="s">
        <v>758</v>
      </c>
      <c r="KJT67" s="565" t="s">
        <v>758</v>
      </c>
      <c r="KJU67" s="565" t="s">
        <v>758</v>
      </c>
      <c r="KJV67" s="565" t="s">
        <v>758</v>
      </c>
      <c r="KJW67" s="565" t="s">
        <v>758</v>
      </c>
      <c r="KJX67" s="565" t="s">
        <v>758</v>
      </c>
      <c r="KJY67" s="565" t="s">
        <v>758</v>
      </c>
      <c r="KJZ67" s="565" t="s">
        <v>758</v>
      </c>
      <c r="KKA67" s="565" t="s">
        <v>758</v>
      </c>
      <c r="KKB67" s="565" t="s">
        <v>758</v>
      </c>
      <c r="KKC67" s="565" t="s">
        <v>758</v>
      </c>
      <c r="KKD67" s="565" t="s">
        <v>758</v>
      </c>
      <c r="KKE67" s="565" t="s">
        <v>758</v>
      </c>
      <c r="KKF67" s="565" t="s">
        <v>758</v>
      </c>
      <c r="KKG67" s="565" t="s">
        <v>758</v>
      </c>
      <c r="KKH67" s="565" t="s">
        <v>758</v>
      </c>
      <c r="KKI67" s="565" t="s">
        <v>758</v>
      </c>
      <c r="KKJ67" s="565" t="s">
        <v>758</v>
      </c>
      <c r="KKK67" s="565" t="s">
        <v>758</v>
      </c>
      <c r="KKL67" s="565" t="s">
        <v>758</v>
      </c>
      <c r="KKM67" s="565" t="s">
        <v>758</v>
      </c>
      <c r="KKN67" s="565" t="s">
        <v>758</v>
      </c>
      <c r="KKO67" s="565" t="s">
        <v>758</v>
      </c>
      <c r="KKP67" s="565" t="s">
        <v>758</v>
      </c>
      <c r="KKQ67" s="565" t="s">
        <v>758</v>
      </c>
      <c r="KKR67" s="565" t="s">
        <v>758</v>
      </c>
      <c r="KKS67" s="565" t="s">
        <v>758</v>
      </c>
      <c r="KKT67" s="565" t="s">
        <v>758</v>
      </c>
      <c r="KKU67" s="565" t="s">
        <v>758</v>
      </c>
      <c r="KKV67" s="565" t="s">
        <v>758</v>
      </c>
      <c r="KKW67" s="565" t="s">
        <v>758</v>
      </c>
      <c r="KKX67" s="565" t="s">
        <v>758</v>
      </c>
      <c r="KKY67" s="565" t="s">
        <v>758</v>
      </c>
      <c r="KKZ67" s="565" t="s">
        <v>758</v>
      </c>
      <c r="KLA67" s="565" t="s">
        <v>758</v>
      </c>
      <c r="KLB67" s="565" t="s">
        <v>758</v>
      </c>
      <c r="KLC67" s="565" t="s">
        <v>758</v>
      </c>
      <c r="KLD67" s="565" t="s">
        <v>758</v>
      </c>
      <c r="KLE67" s="565" t="s">
        <v>758</v>
      </c>
      <c r="KLF67" s="565" t="s">
        <v>758</v>
      </c>
      <c r="KLG67" s="565" t="s">
        <v>758</v>
      </c>
      <c r="KLH67" s="565" t="s">
        <v>758</v>
      </c>
      <c r="KLI67" s="565" t="s">
        <v>758</v>
      </c>
      <c r="KLJ67" s="565" t="s">
        <v>758</v>
      </c>
      <c r="KLK67" s="565" t="s">
        <v>758</v>
      </c>
      <c r="KLL67" s="565" t="s">
        <v>758</v>
      </c>
      <c r="KLM67" s="565" t="s">
        <v>758</v>
      </c>
      <c r="KLN67" s="565" t="s">
        <v>758</v>
      </c>
      <c r="KLO67" s="565" t="s">
        <v>758</v>
      </c>
      <c r="KLP67" s="565" t="s">
        <v>758</v>
      </c>
      <c r="KLQ67" s="565" t="s">
        <v>758</v>
      </c>
      <c r="KLR67" s="565" t="s">
        <v>758</v>
      </c>
      <c r="KLS67" s="565" t="s">
        <v>758</v>
      </c>
      <c r="KLT67" s="565" t="s">
        <v>758</v>
      </c>
      <c r="KLU67" s="565" t="s">
        <v>758</v>
      </c>
      <c r="KLV67" s="565" t="s">
        <v>758</v>
      </c>
      <c r="KLW67" s="565" t="s">
        <v>758</v>
      </c>
      <c r="KLX67" s="565" t="s">
        <v>758</v>
      </c>
      <c r="KLY67" s="565" t="s">
        <v>758</v>
      </c>
      <c r="KLZ67" s="565" t="s">
        <v>758</v>
      </c>
      <c r="KMA67" s="565" t="s">
        <v>758</v>
      </c>
      <c r="KMB67" s="565" t="s">
        <v>758</v>
      </c>
      <c r="KMC67" s="565" t="s">
        <v>758</v>
      </c>
      <c r="KMD67" s="565" t="s">
        <v>758</v>
      </c>
      <c r="KME67" s="565" t="s">
        <v>758</v>
      </c>
      <c r="KMF67" s="565" t="s">
        <v>758</v>
      </c>
      <c r="KMG67" s="565" t="s">
        <v>758</v>
      </c>
      <c r="KMH67" s="565" t="s">
        <v>758</v>
      </c>
      <c r="KMI67" s="565" t="s">
        <v>758</v>
      </c>
      <c r="KMJ67" s="565" t="s">
        <v>758</v>
      </c>
      <c r="KMK67" s="565" t="s">
        <v>758</v>
      </c>
      <c r="KML67" s="565" t="s">
        <v>758</v>
      </c>
      <c r="KMM67" s="565" t="s">
        <v>758</v>
      </c>
      <c r="KMN67" s="565" t="s">
        <v>758</v>
      </c>
      <c r="KMO67" s="565" t="s">
        <v>758</v>
      </c>
      <c r="KMP67" s="565" t="s">
        <v>758</v>
      </c>
      <c r="KMQ67" s="565" t="s">
        <v>758</v>
      </c>
      <c r="KMR67" s="565" t="s">
        <v>758</v>
      </c>
      <c r="KMS67" s="565" t="s">
        <v>758</v>
      </c>
      <c r="KMT67" s="565" t="s">
        <v>758</v>
      </c>
      <c r="KMU67" s="565" t="s">
        <v>758</v>
      </c>
      <c r="KMV67" s="565" t="s">
        <v>758</v>
      </c>
      <c r="KMW67" s="565" t="s">
        <v>758</v>
      </c>
      <c r="KMX67" s="565" t="s">
        <v>758</v>
      </c>
      <c r="KMY67" s="565" t="s">
        <v>758</v>
      </c>
      <c r="KMZ67" s="565" t="s">
        <v>758</v>
      </c>
      <c r="KNA67" s="565" t="s">
        <v>758</v>
      </c>
      <c r="KNB67" s="565" t="s">
        <v>758</v>
      </c>
      <c r="KNC67" s="565" t="s">
        <v>758</v>
      </c>
      <c r="KND67" s="565" t="s">
        <v>758</v>
      </c>
      <c r="KNE67" s="565" t="s">
        <v>758</v>
      </c>
      <c r="KNF67" s="565" t="s">
        <v>758</v>
      </c>
      <c r="KNG67" s="565" t="s">
        <v>758</v>
      </c>
      <c r="KNH67" s="565" t="s">
        <v>758</v>
      </c>
      <c r="KNI67" s="565" t="s">
        <v>758</v>
      </c>
      <c r="KNJ67" s="565" t="s">
        <v>758</v>
      </c>
      <c r="KNK67" s="565" t="s">
        <v>758</v>
      </c>
      <c r="KNL67" s="565" t="s">
        <v>758</v>
      </c>
      <c r="KNM67" s="565" t="s">
        <v>758</v>
      </c>
      <c r="KNN67" s="565" t="s">
        <v>758</v>
      </c>
      <c r="KNO67" s="565" t="s">
        <v>758</v>
      </c>
      <c r="KNP67" s="565" t="s">
        <v>758</v>
      </c>
      <c r="KNQ67" s="565" t="s">
        <v>758</v>
      </c>
      <c r="KNR67" s="565" t="s">
        <v>758</v>
      </c>
      <c r="KNS67" s="565" t="s">
        <v>758</v>
      </c>
      <c r="KNT67" s="565" t="s">
        <v>758</v>
      </c>
      <c r="KNU67" s="565" t="s">
        <v>758</v>
      </c>
      <c r="KNV67" s="565" t="s">
        <v>758</v>
      </c>
      <c r="KNW67" s="565" t="s">
        <v>758</v>
      </c>
      <c r="KNX67" s="565" t="s">
        <v>758</v>
      </c>
      <c r="KNY67" s="565" t="s">
        <v>758</v>
      </c>
      <c r="KNZ67" s="565" t="s">
        <v>758</v>
      </c>
      <c r="KOA67" s="565" t="s">
        <v>758</v>
      </c>
      <c r="KOB67" s="565" t="s">
        <v>758</v>
      </c>
      <c r="KOC67" s="565" t="s">
        <v>758</v>
      </c>
      <c r="KOD67" s="565" t="s">
        <v>758</v>
      </c>
      <c r="KOE67" s="565" t="s">
        <v>758</v>
      </c>
      <c r="KOF67" s="565" t="s">
        <v>758</v>
      </c>
      <c r="KOG67" s="565" t="s">
        <v>758</v>
      </c>
      <c r="KOH67" s="565" t="s">
        <v>758</v>
      </c>
      <c r="KOI67" s="565" t="s">
        <v>758</v>
      </c>
      <c r="KOJ67" s="565" t="s">
        <v>758</v>
      </c>
      <c r="KOK67" s="565" t="s">
        <v>758</v>
      </c>
      <c r="KOL67" s="565" t="s">
        <v>758</v>
      </c>
      <c r="KOM67" s="565" t="s">
        <v>758</v>
      </c>
      <c r="KON67" s="565" t="s">
        <v>758</v>
      </c>
      <c r="KOO67" s="565" t="s">
        <v>758</v>
      </c>
      <c r="KOP67" s="565" t="s">
        <v>758</v>
      </c>
      <c r="KOQ67" s="565" t="s">
        <v>758</v>
      </c>
      <c r="KOR67" s="565" t="s">
        <v>758</v>
      </c>
      <c r="KOS67" s="565" t="s">
        <v>758</v>
      </c>
      <c r="KOT67" s="565" t="s">
        <v>758</v>
      </c>
      <c r="KOU67" s="565" t="s">
        <v>758</v>
      </c>
      <c r="KOV67" s="565" t="s">
        <v>758</v>
      </c>
      <c r="KOW67" s="565" t="s">
        <v>758</v>
      </c>
      <c r="KOX67" s="565" t="s">
        <v>758</v>
      </c>
      <c r="KOY67" s="565" t="s">
        <v>758</v>
      </c>
      <c r="KOZ67" s="565" t="s">
        <v>758</v>
      </c>
      <c r="KPA67" s="565" t="s">
        <v>758</v>
      </c>
      <c r="KPB67" s="565" t="s">
        <v>758</v>
      </c>
      <c r="KPC67" s="565" t="s">
        <v>758</v>
      </c>
      <c r="KPD67" s="565" t="s">
        <v>758</v>
      </c>
      <c r="KPE67" s="565" t="s">
        <v>758</v>
      </c>
      <c r="KPF67" s="565" t="s">
        <v>758</v>
      </c>
      <c r="KPG67" s="565" t="s">
        <v>758</v>
      </c>
      <c r="KPH67" s="565" t="s">
        <v>758</v>
      </c>
      <c r="KPI67" s="565" t="s">
        <v>758</v>
      </c>
      <c r="KPJ67" s="565" t="s">
        <v>758</v>
      </c>
      <c r="KPK67" s="565" t="s">
        <v>758</v>
      </c>
      <c r="KPL67" s="565" t="s">
        <v>758</v>
      </c>
      <c r="KPM67" s="565" t="s">
        <v>758</v>
      </c>
      <c r="KPN67" s="565" t="s">
        <v>758</v>
      </c>
      <c r="KPO67" s="565" t="s">
        <v>758</v>
      </c>
      <c r="KPP67" s="565" t="s">
        <v>758</v>
      </c>
      <c r="KPQ67" s="565" t="s">
        <v>758</v>
      </c>
      <c r="KPR67" s="565" t="s">
        <v>758</v>
      </c>
      <c r="KPS67" s="565" t="s">
        <v>758</v>
      </c>
      <c r="KPT67" s="565" t="s">
        <v>758</v>
      </c>
      <c r="KPU67" s="565" t="s">
        <v>758</v>
      </c>
      <c r="KPV67" s="565" t="s">
        <v>758</v>
      </c>
      <c r="KPW67" s="565" t="s">
        <v>758</v>
      </c>
      <c r="KPX67" s="565" t="s">
        <v>758</v>
      </c>
      <c r="KPY67" s="565" t="s">
        <v>758</v>
      </c>
      <c r="KPZ67" s="565" t="s">
        <v>758</v>
      </c>
      <c r="KQA67" s="565" t="s">
        <v>758</v>
      </c>
      <c r="KQB67" s="565" t="s">
        <v>758</v>
      </c>
      <c r="KQC67" s="565" t="s">
        <v>758</v>
      </c>
      <c r="KQD67" s="565" t="s">
        <v>758</v>
      </c>
      <c r="KQE67" s="565" t="s">
        <v>758</v>
      </c>
      <c r="KQF67" s="565" t="s">
        <v>758</v>
      </c>
      <c r="KQG67" s="565" t="s">
        <v>758</v>
      </c>
      <c r="KQH67" s="565" t="s">
        <v>758</v>
      </c>
      <c r="KQI67" s="565" t="s">
        <v>758</v>
      </c>
      <c r="KQJ67" s="565" t="s">
        <v>758</v>
      </c>
      <c r="KQK67" s="565" t="s">
        <v>758</v>
      </c>
      <c r="KQL67" s="565" t="s">
        <v>758</v>
      </c>
      <c r="KQM67" s="565" t="s">
        <v>758</v>
      </c>
      <c r="KQN67" s="565" t="s">
        <v>758</v>
      </c>
      <c r="KQO67" s="565" t="s">
        <v>758</v>
      </c>
      <c r="KQP67" s="565" t="s">
        <v>758</v>
      </c>
      <c r="KQQ67" s="565" t="s">
        <v>758</v>
      </c>
      <c r="KQR67" s="565" t="s">
        <v>758</v>
      </c>
      <c r="KQS67" s="565" t="s">
        <v>758</v>
      </c>
      <c r="KQT67" s="565" t="s">
        <v>758</v>
      </c>
      <c r="KQU67" s="565" t="s">
        <v>758</v>
      </c>
      <c r="KQV67" s="565" t="s">
        <v>758</v>
      </c>
      <c r="KQW67" s="565" t="s">
        <v>758</v>
      </c>
      <c r="KQX67" s="565" t="s">
        <v>758</v>
      </c>
      <c r="KQY67" s="565" t="s">
        <v>758</v>
      </c>
      <c r="KQZ67" s="565" t="s">
        <v>758</v>
      </c>
      <c r="KRA67" s="565" t="s">
        <v>758</v>
      </c>
      <c r="KRB67" s="565" t="s">
        <v>758</v>
      </c>
      <c r="KRC67" s="565" t="s">
        <v>758</v>
      </c>
      <c r="KRD67" s="565" t="s">
        <v>758</v>
      </c>
      <c r="KRE67" s="565" t="s">
        <v>758</v>
      </c>
      <c r="KRF67" s="565" t="s">
        <v>758</v>
      </c>
      <c r="KRG67" s="565" t="s">
        <v>758</v>
      </c>
      <c r="KRH67" s="565" t="s">
        <v>758</v>
      </c>
      <c r="KRI67" s="565" t="s">
        <v>758</v>
      </c>
      <c r="KRJ67" s="565" t="s">
        <v>758</v>
      </c>
      <c r="KRK67" s="565" t="s">
        <v>758</v>
      </c>
      <c r="KRL67" s="565" t="s">
        <v>758</v>
      </c>
      <c r="KRM67" s="565" t="s">
        <v>758</v>
      </c>
      <c r="KRN67" s="565" t="s">
        <v>758</v>
      </c>
      <c r="KRO67" s="565" t="s">
        <v>758</v>
      </c>
      <c r="KRP67" s="565" t="s">
        <v>758</v>
      </c>
      <c r="KRQ67" s="565" t="s">
        <v>758</v>
      </c>
      <c r="KRR67" s="565" t="s">
        <v>758</v>
      </c>
      <c r="KRS67" s="565" t="s">
        <v>758</v>
      </c>
      <c r="KRT67" s="565" t="s">
        <v>758</v>
      </c>
      <c r="KRU67" s="565" t="s">
        <v>758</v>
      </c>
      <c r="KRV67" s="565" t="s">
        <v>758</v>
      </c>
      <c r="KRW67" s="565" t="s">
        <v>758</v>
      </c>
      <c r="KRX67" s="565" t="s">
        <v>758</v>
      </c>
      <c r="KRY67" s="565" t="s">
        <v>758</v>
      </c>
      <c r="KRZ67" s="565" t="s">
        <v>758</v>
      </c>
      <c r="KSA67" s="565" t="s">
        <v>758</v>
      </c>
      <c r="KSB67" s="565" t="s">
        <v>758</v>
      </c>
      <c r="KSC67" s="565" t="s">
        <v>758</v>
      </c>
      <c r="KSD67" s="565" t="s">
        <v>758</v>
      </c>
      <c r="KSE67" s="565" t="s">
        <v>758</v>
      </c>
      <c r="KSF67" s="565" t="s">
        <v>758</v>
      </c>
      <c r="KSG67" s="565" t="s">
        <v>758</v>
      </c>
      <c r="KSH67" s="565" t="s">
        <v>758</v>
      </c>
      <c r="KSI67" s="565" t="s">
        <v>758</v>
      </c>
      <c r="KSJ67" s="565" t="s">
        <v>758</v>
      </c>
      <c r="KSK67" s="565" t="s">
        <v>758</v>
      </c>
      <c r="KSL67" s="565" t="s">
        <v>758</v>
      </c>
      <c r="KSM67" s="565" t="s">
        <v>758</v>
      </c>
      <c r="KSN67" s="565" t="s">
        <v>758</v>
      </c>
      <c r="KSO67" s="565" t="s">
        <v>758</v>
      </c>
      <c r="KSP67" s="565" t="s">
        <v>758</v>
      </c>
      <c r="KSQ67" s="565" t="s">
        <v>758</v>
      </c>
      <c r="KSR67" s="565" t="s">
        <v>758</v>
      </c>
      <c r="KSS67" s="565" t="s">
        <v>758</v>
      </c>
      <c r="KST67" s="565" t="s">
        <v>758</v>
      </c>
      <c r="KSU67" s="565" t="s">
        <v>758</v>
      </c>
      <c r="KSV67" s="565" t="s">
        <v>758</v>
      </c>
      <c r="KSW67" s="565" t="s">
        <v>758</v>
      </c>
      <c r="KSX67" s="565" t="s">
        <v>758</v>
      </c>
      <c r="KSY67" s="565" t="s">
        <v>758</v>
      </c>
      <c r="KSZ67" s="565" t="s">
        <v>758</v>
      </c>
      <c r="KTA67" s="565" t="s">
        <v>758</v>
      </c>
      <c r="KTB67" s="565" t="s">
        <v>758</v>
      </c>
      <c r="KTC67" s="565" t="s">
        <v>758</v>
      </c>
      <c r="KTD67" s="565" t="s">
        <v>758</v>
      </c>
      <c r="KTE67" s="565" t="s">
        <v>758</v>
      </c>
      <c r="KTF67" s="565" t="s">
        <v>758</v>
      </c>
      <c r="KTG67" s="565" t="s">
        <v>758</v>
      </c>
      <c r="KTH67" s="565" t="s">
        <v>758</v>
      </c>
      <c r="KTI67" s="565" t="s">
        <v>758</v>
      </c>
      <c r="KTJ67" s="565" t="s">
        <v>758</v>
      </c>
      <c r="KTK67" s="565" t="s">
        <v>758</v>
      </c>
      <c r="KTL67" s="565" t="s">
        <v>758</v>
      </c>
      <c r="KTM67" s="565" t="s">
        <v>758</v>
      </c>
      <c r="KTN67" s="565" t="s">
        <v>758</v>
      </c>
      <c r="KTO67" s="565" t="s">
        <v>758</v>
      </c>
      <c r="KTP67" s="565" t="s">
        <v>758</v>
      </c>
      <c r="KTQ67" s="565" t="s">
        <v>758</v>
      </c>
      <c r="KTR67" s="565" t="s">
        <v>758</v>
      </c>
      <c r="KTS67" s="565" t="s">
        <v>758</v>
      </c>
      <c r="KTT67" s="565" t="s">
        <v>758</v>
      </c>
      <c r="KTU67" s="565" t="s">
        <v>758</v>
      </c>
      <c r="KTV67" s="565" t="s">
        <v>758</v>
      </c>
      <c r="KTW67" s="565" t="s">
        <v>758</v>
      </c>
      <c r="KTX67" s="565" t="s">
        <v>758</v>
      </c>
      <c r="KTY67" s="565" t="s">
        <v>758</v>
      </c>
      <c r="KTZ67" s="565" t="s">
        <v>758</v>
      </c>
      <c r="KUA67" s="565" t="s">
        <v>758</v>
      </c>
      <c r="KUB67" s="565" t="s">
        <v>758</v>
      </c>
      <c r="KUC67" s="565" t="s">
        <v>758</v>
      </c>
      <c r="KUD67" s="565" t="s">
        <v>758</v>
      </c>
      <c r="KUE67" s="565" t="s">
        <v>758</v>
      </c>
      <c r="KUF67" s="565" t="s">
        <v>758</v>
      </c>
      <c r="KUG67" s="565" t="s">
        <v>758</v>
      </c>
      <c r="KUH67" s="565" t="s">
        <v>758</v>
      </c>
      <c r="KUI67" s="565" t="s">
        <v>758</v>
      </c>
      <c r="KUJ67" s="565" t="s">
        <v>758</v>
      </c>
      <c r="KUK67" s="565" t="s">
        <v>758</v>
      </c>
      <c r="KUL67" s="565" t="s">
        <v>758</v>
      </c>
      <c r="KUM67" s="565" t="s">
        <v>758</v>
      </c>
      <c r="KUN67" s="565" t="s">
        <v>758</v>
      </c>
      <c r="KUO67" s="565" t="s">
        <v>758</v>
      </c>
      <c r="KUP67" s="565" t="s">
        <v>758</v>
      </c>
      <c r="KUQ67" s="565" t="s">
        <v>758</v>
      </c>
      <c r="KUR67" s="565" t="s">
        <v>758</v>
      </c>
      <c r="KUS67" s="565" t="s">
        <v>758</v>
      </c>
      <c r="KUT67" s="565" t="s">
        <v>758</v>
      </c>
      <c r="KUU67" s="565" t="s">
        <v>758</v>
      </c>
      <c r="KUV67" s="565" t="s">
        <v>758</v>
      </c>
      <c r="KUW67" s="565" t="s">
        <v>758</v>
      </c>
      <c r="KUX67" s="565" t="s">
        <v>758</v>
      </c>
      <c r="KUY67" s="565" t="s">
        <v>758</v>
      </c>
      <c r="KUZ67" s="565" t="s">
        <v>758</v>
      </c>
      <c r="KVA67" s="565" t="s">
        <v>758</v>
      </c>
      <c r="KVB67" s="565" t="s">
        <v>758</v>
      </c>
      <c r="KVC67" s="565" t="s">
        <v>758</v>
      </c>
      <c r="KVD67" s="565" t="s">
        <v>758</v>
      </c>
      <c r="KVE67" s="565" t="s">
        <v>758</v>
      </c>
      <c r="KVF67" s="565" t="s">
        <v>758</v>
      </c>
      <c r="KVG67" s="565" t="s">
        <v>758</v>
      </c>
      <c r="KVH67" s="565" t="s">
        <v>758</v>
      </c>
      <c r="KVI67" s="565" t="s">
        <v>758</v>
      </c>
      <c r="KVJ67" s="565" t="s">
        <v>758</v>
      </c>
      <c r="KVK67" s="565" t="s">
        <v>758</v>
      </c>
      <c r="KVL67" s="565" t="s">
        <v>758</v>
      </c>
      <c r="KVM67" s="565" t="s">
        <v>758</v>
      </c>
      <c r="KVN67" s="565" t="s">
        <v>758</v>
      </c>
      <c r="KVO67" s="565" t="s">
        <v>758</v>
      </c>
      <c r="KVP67" s="565" t="s">
        <v>758</v>
      </c>
      <c r="KVQ67" s="565" t="s">
        <v>758</v>
      </c>
      <c r="KVR67" s="565" t="s">
        <v>758</v>
      </c>
      <c r="KVS67" s="565" t="s">
        <v>758</v>
      </c>
      <c r="KVT67" s="565" t="s">
        <v>758</v>
      </c>
      <c r="KVU67" s="565" t="s">
        <v>758</v>
      </c>
      <c r="KVV67" s="565" t="s">
        <v>758</v>
      </c>
      <c r="KVW67" s="565" t="s">
        <v>758</v>
      </c>
      <c r="KVX67" s="565" t="s">
        <v>758</v>
      </c>
      <c r="KVY67" s="565" t="s">
        <v>758</v>
      </c>
      <c r="KVZ67" s="565" t="s">
        <v>758</v>
      </c>
      <c r="KWA67" s="565" t="s">
        <v>758</v>
      </c>
      <c r="KWB67" s="565" t="s">
        <v>758</v>
      </c>
      <c r="KWC67" s="565" t="s">
        <v>758</v>
      </c>
      <c r="KWD67" s="565" t="s">
        <v>758</v>
      </c>
      <c r="KWE67" s="565" t="s">
        <v>758</v>
      </c>
      <c r="KWF67" s="565" t="s">
        <v>758</v>
      </c>
      <c r="KWG67" s="565" t="s">
        <v>758</v>
      </c>
      <c r="KWH67" s="565" t="s">
        <v>758</v>
      </c>
      <c r="KWI67" s="565" t="s">
        <v>758</v>
      </c>
      <c r="KWJ67" s="565" t="s">
        <v>758</v>
      </c>
      <c r="KWK67" s="565" t="s">
        <v>758</v>
      </c>
      <c r="KWL67" s="565" t="s">
        <v>758</v>
      </c>
      <c r="KWM67" s="565" t="s">
        <v>758</v>
      </c>
      <c r="KWN67" s="565" t="s">
        <v>758</v>
      </c>
      <c r="KWO67" s="565" t="s">
        <v>758</v>
      </c>
      <c r="KWP67" s="565" t="s">
        <v>758</v>
      </c>
      <c r="KWQ67" s="565" t="s">
        <v>758</v>
      </c>
      <c r="KWR67" s="565" t="s">
        <v>758</v>
      </c>
      <c r="KWS67" s="565" t="s">
        <v>758</v>
      </c>
      <c r="KWT67" s="565" t="s">
        <v>758</v>
      </c>
      <c r="KWU67" s="565" t="s">
        <v>758</v>
      </c>
      <c r="KWV67" s="565" t="s">
        <v>758</v>
      </c>
      <c r="KWW67" s="565" t="s">
        <v>758</v>
      </c>
      <c r="KWX67" s="565" t="s">
        <v>758</v>
      </c>
      <c r="KWY67" s="565" t="s">
        <v>758</v>
      </c>
      <c r="KWZ67" s="565" t="s">
        <v>758</v>
      </c>
      <c r="KXA67" s="565" t="s">
        <v>758</v>
      </c>
      <c r="KXB67" s="565" t="s">
        <v>758</v>
      </c>
      <c r="KXC67" s="565" t="s">
        <v>758</v>
      </c>
      <c r="KXD67" s="565" t="s">
        <v>758</v>
      </c>
      <c r="KXE67" s="565" t="s">
        <v>758</v>
      </c>
      <c r="KXF67" s="565" t="s">
        <v>758</v>
      </c>
      <c r="KXG67" s="565" t="s">
        <v>758</v>
      </c>
      <c r="KXH67" s="565" t="s">
        <v>758</v>
      </c>
      <c r="KXI67" s="565" t="s">
        <v>758</v>
      </c>
      <c r="KXJ67" s="565" t="s">
        <v>758</v>
      </c>
      <c r="KXK67" s="565" t="s">
        <v>758</v>
      </c>
      <c r="KXL67" s="565" t="s">
        <v>758</v>
      </c>
      <c r="KXM67" s="565" t="s">
        <v>758</v>
      </c>
      <c r="KXN67" s="565" t="s">
        <v>758</v>
      </c>
      <c r="KXO67" s="565" t="s">
        <v>758</v>
      </c>
      <c r="KXP67" s="565" t="s">
        <v>758</v>
      </c>
      <c r="KXQ67" s="565" t="s">
        <v>758</v>
      </c>
      <c r="KXR67" s="565" t="s">
        <v>758</v>
      </c>
      <c r="KXS67" s="565" t="s">
        <v>758</v>
      </c>
      <c r="KXT67" s="565" t="s">
        <v>758</v>
      </c>
      <c r="KXU67" s="565" t="s">
        <v>758</v>
      </c>
      <c r="KXV67" s="565" t="s">
        <v>758</v>
      </c>
      <c r="KXW67" s="565" t="s">
        <v>758</v>
      </c>
      <c r="KXX67" s="565" t="s">
        <v>758</v>
      </c>
      <c r="KXY67" s="565" t="s">
        <v>758</v>
      </c>
      <c r="KXZ67" s="565" t="s">
        <v>758</v>
      </c>
      <c r="KYA67" s="565" t="s">
        <v>758</v>
      </c>
      <c r="KYB67" s="565" t="s">
        <v>758</v>
      </c>
      <c r="KYC67" s="565" t="s">
        <v>758</v>
      </c>
      <c r="KYD67" s="565" t="s">
        <v>758</v>
      </c>
      <c r="KYE67" s="565" t="s">
        <v>758</v>
      </c>
      <c r="KYF67" s="565" t="s">
        <v>758</v>
      </c>
      <c r="KYG67" s="565" t="s">
        <v>758</v>
      </c>
      <c r="KYH67" s="565" t="s">
        <v>758</v>
      </c>
      <c r="KYI67" s="565" t="s">
        <v>758</v>
      </c>
      <c r="KYJ67" s="565" t="s">
        <v>758</v>
      </c>
      <c r="KYK67" s="565" t="s">
        <v>758</v>
      </c>
      <c r="KYL67" s="565" t="s">
        <v>758</v>
      </c>
      <c r="KYM67" s="565" t="s">
        <v>758</v>
      </c>
      <c r="KYN67" s="565" t="s">
        <v>758</v>
      </c>
      <c r="KYO67" s="565" t="s">
        <v>758</v>
      </c>
      <c r="KYP67" s="565" t="s">
        <v>758</v>
      </c>
      <c r="KYQ67" s="565" t="s">
        <v>758</v>
      </c>
      <c r="KYR67" s="565" t="s">
        <v>758</v>
      </c>
      <c r="KYS67" s="565" t="s">
        <v>758</v>
      </c>
      <c r="KYT67" s="565" t="s">
        <v>758</v>
      </c>
      <c r="KYU67" s="565" t="s">
        <v>758</v>
      </c>
      <c r="KYV67" s="565" t="s">
        <v>758</v>
      </c>
      <c r="KYW67" s="565" t="s">
        <v>758</v>
      </c>
      <c r="KYX67" s="565" t="s">
        <v>758</v>
      </c>
      <c r="KYY67" s="565" t="s">
        <v>758</v>
      </c>
      <c r="KYZ67" s="565" t="s">
        <v>758</v>
      </c>
      <c r="KZA67" s="565" t="s">
        <v>758</v>
      </c>
      <c r="KZB67" s="565" t="s">
        <v>758</v>
      </c>
      <c r="KZC67" s="565" t="s">
        <v>758</v>
      </c>
      <c r="KZD67" s="565" t="s">
        <v>758</v>
      </c>
      <c r="KZE67" s="565" t="s">
        <v>758</v>
      </c>
      <c r="KZF67" s="565" t="s">
        <v>758</v>
      </c>
      <c r="KZG67" s="565" t="s">
        <v>758</v>
      </c>
      <c r="KZH67" s="565" t="s">
        <v>758</v>
      </c>
      <c r="KZI67" s="565" t="s">
        <v>758</v>
      </c>
      <c r="KZJ67" s="565" t="s">
        <v>758</v>
      </c>
      <c r="KZK67" s="565" t="s">
        <v>758</v>
      </c>
      <c r="KZL67" s="565" t="s">
        <v>758</v>
      </c>
      <c r="KZM67" s="565" t="s">
        <v>758</v>
      </c>
      <c r="KZN67" s="565" t="s">
        <v>758</v>
      </c>
      <c r="KZO67" s="565" t="s">
        <v>758</v>
      </c>
      <c r="KZP67" s="565" t="s">
        <v>758</v>
      </c>
      <c r="KZQ67" s="565" t="s">
        <v>758</v>
      </c>
      <c r="KZR67" s="565" t="s">
        <v>758</v>
      </c>
      <c r="KZS67" s="565" t="s">
        <v>758</v>
      </c>
      <c r="KZT67" s="565" t="s">
        <v>758</v>
      </c>
      <c r="KZU67" s="565" t="s">
        <v>758</v>
      </c>
      <c r="KZV67" s="565" t="s">
        <v>758</v>
      </c>
      <c r="KZW67" s="565" t="s">
        <v>758</v>
      </c>
      <c r="KZX67" s="565" t="s">
        <v>758</v>
      </c>
      <c r="KZY67" s="565" t="s">
        <v>758</v>
      </c>
      <c r="KZZ67" s="565" t="s">
        <v>758</v>
      </c>
      <c r="LAA67" s="565" t="s">
        <v>758</v>
      </c>
      <c r="LAB67" s="565" t="s">
        <v>758</v>
      </c>
      <c r="LAC67" s="565" t="s">
        <v>758</v>
      </c>
      <c r="LAD67" s="565" t="s">
        <v>758</v>
      </c>
      <c r="LAE67" s="565" t="s">
        <v>758</v>
      </c>
      <c r="LAF67" s="565" t="s">
        <v>758</v>
      </c>
      <c r="LAG67" s="565" t="s">
        <v>758</v>
      </c>
      <c r="LAH67" s="565" t="s">
        <v>758</v>
      </c>
      <c r="LAI67" s="565" t="s">
        <v>758</v>
      </c>
      <c r="LAJ67" s="565" t="s">
        <v>758</v>
      </c>
      <c r="LAK67" s="565" t="s">
        <v>758</v>
      </c>
      <c r="LAL67" s="565" t="s">
        <v>758</v>
      </c>
      <c r="LAM67" s="565" t="s">
        <v>758</v>
      </c>
      <c r="LAN67" s="565" t="s">
        <v>758</v>
      </c>
      <c r="LAO67" s="565" t="s">
        <v>758</v>
      </c>
      <c r="LAP67" s="565" t="s">
        <v>758</v>
      </c>
      <c r="LAQ67" s="565" t="s">
        <v>758</v>
      </c>
      <c r="LAR67" s="565" t="s">
        <v>758</v>
      </c>
      <c r="LAS67" s="565" t="s">
        <v>758</v>
      </c>
      <c r="LAT67" s="565" t="s">
        <v>758</v>
      </c>
      <c r="LAU67" s="565" t="s">
        <v>758</v>
      </c>
      <c r="LAV67" s="565" t="s">
        <v>758</v>
      </c>
      <c r="LAW67" s="565" t="s">
        <v>758</v>
      </c>
      <c r="LAX67" s="565" t="s">
        <v>758</v>
      </c>
      <c r="LAY67" s="565" t="s">
        <v>758</v>
      </c>
      <c r="LAZ67" s="565" t="s">
        <v>758</v>
      </c>
      <c r="LBA67" s="565" t="s">
        <v>758</v>
      </c>
      <c r="LBB67" s="565" t="s">
        <v>758</v>
      </c>
      <c r="LBC67" s="565" t="s">
        <v>758</v>
      </c>
      <c r="LBD67" s="565" t="s">
        <v>758</v>
      </c>
      <c r="LBE67" s="565" t="s">
        <v>758</v>
      </c>
      <c r="LBF67" s="565" t="s">
        <v>758</v>
      </c>
      <c r="LBG67" s="565" t="s">
        <v>758</v>
      </c>
      <c r="LBH67" s="565" t="s">
        <v>758</v>
      </c>
      <c r="LBI67" s="565" t="s">
        <v>758</v>
      </c>
      <c r="LBJ67" s="565" t="s">
        <v>758</v>
      </c>
      <c r="LBK67" s="565" t="s">
        <v>758</v>
      </c>
      <c r="LBL67" s="565" t="s">
        <v>758</v>
      </c>
      <c r="LBM67" s="565" t="s">
        <v>758</v>
      </c>
      <c r="LBN67" s="565" t="s">
        <v>758</v>
      </c>
      <c r="LBO67" s="565" t="s">
        <v>758</v>
      </c>
      <c r="LBP67" s="565" t="s">
        <v>758</v>
      </c>
      <c r="LBQ67" s="565" t="s">
        <v>758</v>
      </c>
      <c r="LBR67" s="565" t="s">
        <v>758</v>
      </c>
      <c r="LBS67" s="565" t="s">
        <v>758</v>
      </c>
      <c r="LBT67" s="565" t="s">
        <v>758</v>
      </c>
      <c r="LBU67" s="565" t="s">
        <v>758</v>
      </c>
      <c r="LBV67" s="565" t="s">
        <v>758</v>
      </c>
      <c r="LBW67" s="565" t="s">
        <v>758</v>
      </c>
      <c r="LBX67" s="565" t="s">
        <v>758</v>
      </c>
      <c r="LBY67" s="565" t="s">
        <v>758</v>
      </c>
      <c r="LBZ67" s="565" t="s">
        <v>758</v>
      </c>
      <c r="LCA67" s="565" t="s">
        <v>758</v>
      </c>
      <c r="LCB67" s="565" t="s">
        <v>758</v>
      </c>
      <c r="LCC67" s="565" t="s">
        <v>758</v>
      </c>
      <c r="LCD67" s="565" t="s">
        <v>758</v>
      </c>
      <c r="LCE67" s="565" t="s">
        <v>758</v>
      </c>
      <c r="LCF67" s="565" t="s">
        <v>758</v>
      </c>
      <c r="LCG67" s="565" t="s">
        <v>758</v>
      </c>
      <c r="LCH67" s="565" t="s">
        <v>758</v>
      </c>
      <c r="LCI67" s="565" t="s">
        <v>758</v>
      </c>
      <c r="LCJ67" s="565" t="s">
        <v>758</v>
      </c>
      <c r="LCK67" s="565" t="s">
        <v>758</v>
      </c>
      <c r="LCL67" s="565" t="s">
        <v>758</v>
      </c>
      <c r="LCM67" s="565" t="s">
        <v>758</v>
      </c>
      <c r="LCN67" s="565" t="s">
        <v>758</v>
      </c>
      <c r="LCO67" s="565" t="s">
        <v>758</v>
      </c>
      <c r="LCP67" s="565" t="s">
        <v>758</v>
      </c>
      <c r="LCQ67" s="565" t="s">
        <v>758</v>
      </c>
      <c r="LCR67" s="565" t="s">
        <v>758</v>
      </c>
      <c r="LCS67" s="565" t="s">
        <v>758</v>
      </c>
      <c r="LCT67" s="565" t="s">
        <v>758</v>
      </c>
      <c r="LCU67" s="565" t="s">
        <v>758</v>
      </c>
      <c r="LCV67" s="565" t="s">
        <v>758</v>
      </c>
      <c r="LCW67" s="565" t="s">
        <v>758</v>
      </c>
      <c r="LCX67" s="565" t="s">
        <v>758</v>
      </c>
      <c r="LCY67" s="565" t="s">
        <v>758</v>
      </c>
      <c r="LCZ67" s="565" t="s">
        <v>758</v>
      </c>
      <c r="LDA67" s="565" t="s">
        <v>758</v>
      </c>
      <c r="LDB67" s="565" t="s">
        <v>758</v>
      </c>
      <c r="LDC67" s="565" t="s">
        <v>758</v>
      </c>
      <c r="LDD67" s="565" t="s">
        <v>758</v>
      </c>
      <c r="LDE67" s="565" t="s">
        <v>758</v>
      </c>
      <c r="LDF67" s="565" t="s">
        <v>758</v>
      </c>
      <c r="LDG67" s="565" t="s">
        <v>758</v>
      </c>
      <c r="LDH67" s="565" t="s">
        <v>758</v>
      </c>
      <c r="LDI67" s="565" t="s">
        <v>758</v>
      </c>
      <c r="LDJ67" s="565" t="s">
        <v>758</v>
      </c>
      <c r="LDK67" s="565" t="s">
        <v>758</v>
      </c>
      <c r="LDL67" s="565" t="s">
        <v>758</v>
      </c>
      <c r="LDM67" s="565" t="s">
        <v>758</v>
      </c>
      <c r="LDN67" s="565" t="s">
        <v>758</v>
      </c>
      <c r="LDO67" s="565" t="s">
        <v>758</v>
      </c>
      <c r="LDP67" s="565" t="s">
        <v>758</v>
      </c>
      <c r="LDQ67" s="565" t="s">
        <v>758</v>
      </c>
      <c r="LDR67" s="565" t="s">
        <v>758</v>
      </c>
      <c r="LDS67" s="565" t="s">
        <v>758</v>
      </c>
      <c r="LDT67" s="565" t="s">
        <v>758</v>
      </c>
      <c r="LDU67" s="565" t="s">
        <v>758</v>
      </c>
      <c r="LDV67" s="565" t="s">
        <v>758</v>
      </c>
      <c r="LDW67" s="565" t="s">
        <v>758</v>
      </c>
      <c r="LDX67" s="565" t="s">
        <v>758</v>
      </c>
      <c r="LDY67" s="565" t="s">
        <v>758</v>
      </c>
      <c r="LDZ67" s="565" t="s">
        <v>758</v>
      </c>
      <c r="LEA67" s="565" t="s">
        <v>758</v>
      </c>
      <c r="LEB67" s="565" t="s">
        <v>758</v>
      </c>
      <c r="LEC67" s="565" t="s">
        <v>758</v>
      </c>
      <c r="LED67" s="565" t="s">
        <v>758</v>
      </c>
      <c r="LEE67" s="565" t="s">
        <v>758</v>
      </c>
      <c r="LEF67" s="565" t="s">
        <v>758</v>
      </c>
      <c r="LEG67" s="565" t="s">
        <v>758</v>
      </c>
      <c r="LEH67" s="565" t="s">
        <v>758</v>
      </c>
      <c r="LEI67" s="565" t="s">
        <v>758</v>
      </c>
      <c r="LEJ67" s="565" t="s">
        <v>758</v>
      </c>
      <c r="LEK67" s="565" t="s">
        <v>758</v>
      </c>
      <c r="LEL67" s="565" t="s">
        <v>758</v>
      </c>
      <c r="LEM67" s="565" t="s">
        <v>758</v>
      </c>
      <c r="LEN67" s="565" t="s">
        <v>758</v>
      </c>
      <c r="LEO67" s="565" t="s">
        <v>758</v>
      </c>
      <c r="LEP67" s="565" t="s">
        <v>758</v>
      </c>
      <c r="LEQ67" s="565" t="s">
        <v>758</v>
      </c>
      <c r="LER67" s="565" t="s">
        <v>758</v>
      </c>
      <c r="LES67" s="565" t="s">
        <v>758</v>
      </c>
      <c r="LET67" s="565" t="s">
        <v>758</v>
      </c>
      <c r="LEU67" s="565" t="s">
        <v>758</v>
      </c>
      <c r="LEV67" s="565" t="s">
        <v>758</v>
      </c>
      <c r="LEW67" s="565" t="s">
        <v>758</v>
      </c>
      <c r="LEX67" s="565" t="s">
        <v>758</v>
      </c>
      <c r="LEY67" s="565" t="s">
        <v>758</v>
      </c>
      <c r="LEZ67" s="565" t="s">
        <v>758</v>
      </c>
      <c r="LFA67" s="565" t="s">
        <v>758</v>
      </c>
      <c r="LFB67" s="565" t="s">
        <v>758</v>
      </c>
      <c r="LFC67" s="565" t="s">
        <v>758</v>
      </c>
      <c r="LFD67" s="565" t="s">
        <v>758</v>
      </c>
      <c r="LFE67" s="565" t="s">
        <v>758</v>
      </c>
      <c r="LFF67" s="565" t="s">
        <v>758</v>
      </c>
      <c r="LFG67" s="565" t="s">
        <v>758</v>
      </c>
      <c r="LFH67" s="565" t="s">
        <v>758</v>
      </c>
      <c r="LFI67" s="565" t="s">
        <v>758</v>
      </c>
      <c r="LFJ67" s="565" t="s">
        <v>758</v>
      </c>
      <c r="LFK67" s="565" t="s">
        <v>758</v>
      </c>
      <c r="LFL67" s="565" t="s">
        <v>758</v>
      </c>
      <c r="LFM67" s="565" t="s">
        <v>758</v>
      </c>
      <c r="LFN67" s="565" t="s">
        <v>758</v>
      </c>
      <c r="LFO67" s="565" t="s">
        <v>758</v>
      </c>
      <c r="LFP67" s="565" t="s">
        <v>758</v>
      </c>
      <c r="LFQ67" s="565" t="s">
        <v>758</v>
      </c>
      <c r="LFR67" s="565" t="s">
        <v>758</v>
      </c>
      <c r="LFS67" s="565" t="s">
        <v>758</v>
      </c>
      <c r="LFT67" s="565" t="s">
        <v>758</v>
      </c>
      <c r="LFU67" s="565" t="s">
        <v>758</v>
      </c>
      <c r="LFV67" s="565" t="s">
        <v>758</v>
      </c>
      <c r="LFW67" s="565" t="s">
        <v>758</v>
      </c>
      <c r="LFX67" s="565" t="s">
        <v>758</v>
      </c>
      <c r="LFY67" s="565" t="s">
        <v>758</v>
      </c>
      <c r="LFZ67" s="565" t="s">
        <v>758</v>
      </c>
      <c r="LGA67" s="565" t="s">
        <v>758</v>
      </c>
      <c r="LGB67" s="565" t="s">
        <v>758</v>
      </c>
      <c r="LGC67" s="565" t="s">
        <v>758</v>
      </c>
      <c r="LGD67" s="565" t="s">
        <v>758</v>
      </c>
      <c r="LGE67" s="565" t="s">
        <v>758</v>
      </c>
      <c r="LGF67" s="565" t="s">
        <v>758</v>
      </c>
      <c r="LGG67" s="565" t="s">
        <v>758</v>
      </c>
      <c r="LGH67" s="565" t="s">
        <v>758</v>
      </c>
      <c r="LGI67" s="565" t="s">
        <v>758</v>
      </c>
      <c r="LGJ67" s="565" t="s">
        <v>758</v>
      </c>
      <c r="LGK67" s="565" t="s">
        <v>758</v>
      </c>
      <c r="LGL67" s="565" t="s">
        <v>758</v>
      </c>
      <c r="LGM67" s="565" t="s">
        <v>758</v>
      </c>
      <c r="LGN67" s="565" t="s">
        <v>758</v>
      </c>
      <c r="LGO67" s="565" t="s">
        <v>758</v>
      </c>
      <c r="LGP67" s="565" t="s">
        <v>758</v>
      </c>
      <c r="LGQ67" s="565" t="s">
        <v>758</v>
      </c>
      <c r="LGR67" s="565" t="s">
        <v>758</v>
      </c>
      <c r="LGS67" s="565" t="s">
        <v>758</v>
      </c>
      <c r="LGT67" s="565" t="s">
        <v>758</v>
      </c>
      <c r="LGU67" s="565" t="s">
        <v>758</v>
      </c>
      <c r="LGV67" s="565" t="s">
        <v>758</v>
      </c>
      <c r="LGW67" s="565" t="s">
        <v>758</v>
      </c>
      <c r="LGX67" s="565" t="s">
        <v>758</v>
      </c>
      <c r="LGY67" s="565" t="s">
        <v>758</v>
      </c>
      <c r="LGZ67" s="565" t="s">
        <v>758</v>
      </c>
      <c r="LHA67" s="565" t="s">
        <v>758</v>
      </c>
      <c r="LHB67" s="565" t="s">
        <v>758</v>
      </c>
      <c r="LHC67" s="565" t="s">
        <v>758</v>
      </c>
      <c r="LHD67" s="565" t="s">
        <v>758</v>
      </c>
      <c r="LHE67" s="565" t="s">
        <v>758</v>
      </c>
      <c r="LHF67" s="565" t="s">
        <v>758</v>
      </c>
      <c r="LHG67" s="565" t="s">
        <v>758</v>
      </c>
      <c r="LHH67" s="565" t="s">
        <v>758</v>
      </c>
      <c r="LHI67" s="565" t="s">
        <v>758</v>
      </c>
      <c r="LHJ67" s="565" t="s">
        <v>758</v>
      </c>
      <c r="LHK67" s="565" t="s">
        <v>758</v>
      </c>
      <c r="LHL67" s="565" t="s">
        <v>758</v>
      </c>
      <c r="LHM67" s="565" t="s">
        <v>758</v>
      </c>
      <c r="LHN67" s="565" t="s">
        <v>758</v>
      </c>
      <c r="LHO67" s="565" t="s">
        <v>758</v>
      </c>
      <c r="LHP67" s="565" t="s">
        <v>758</v>
      </c>
      <c r="LHQ67" s="565" t="s">
        <v>758</v>
      </c>
      <c r="LHR67" s="565" t="s">
        <v>758</v>
      </c>
      <c r="LHS67" s="565" t="s">
        <v>758</v>
      </c>
      <c r="LHT67" s="565" t="s">
        <v>758</v>
      </c>
      <c r="LHU67" s="565" t="s">
        <v>758</v>
      </c>
      <c r="LHV67" s="565" t="s">
        <v>758</v>
      </c>
      <c r="LHW67" s="565" t="s">
        <v>758</v>
      </c>
      <c r="LHX67" s="565" t="s">
        <v>758</v>
      </c>
      <c r="LHY67" s="565" t="s">
        <v>758</v>
      </c>
      <c r="LHZ67" s="565" t="s">
        <v>758</v>
      </c>
      <c r="LIA67" s="565" t="s">
        <v>758</v>
      </c>
      <c r="LIB67" s="565" t="s">
        <v>758</v>
      </c>
      <c r="LIC67" s="565" t="s">
        <v>758</v>
      </c>
      <c r="LID67" s="565" t="s">
        <v>758</v>
      </c>
      <c r="LIE67" s="565" t="s">
        <v>758</v>
      </c>
      <c r="LIF67" s="565" t="s">
        <v>758</v>
      </c>
      <c r="LIG67" s="565" t="s">
        <v>758</v>
      </c>
      <c r="LIH67" s="565" t="s">
        <v>758</v>
      </c>
      <c r="LII67" s="565" t="s">
        <v>758</v>
      </c>
      <c r="LIJ67" s="565" t="s">
        <v>758</v>
      </c>
      <c r="LIK67" s="565" t="s">
        <v>758</v>
      </c>
      <c r="LIL67" s="565" t="s">
        <v>758</v>
      </c>
      <c r="LIM67" s="565" t="s">
        <v>758</v>
      </c>
      <c r="LIN67" s="565" t="s">
        <v>758</v>
      </c>
      <c r="LIO67" s="565" t="s">
        <v>758</v>
      </c>
      <c r="LIP67" s="565" t="s">
        <v>758</v>
      </c>
      <c r="LIQ67" s="565" t="s">
        <v>758</v>
      </c>
      <c r="LIR67" s="565" t="s">
        <v>758</v>
      </c>
      <c r="LIS67" s="565" t="s">
        <v>758</v>
      </c>
      <c r="LIT67" s="565" t="s">
        <v>758</v>
      </c>
      <c r="LIU67" s="565" t="s">
        <v>758</v>
      </c>
      <c r="LIV67" s="565" t="s">
        <v>758</v>
      </c>
      <c r="LIW67" s="565" t="s">
        <v>758</v>
      </c>
      <c r="LIX67" s="565" t="s">
        <v>758</v>
      </c>
      <c r="LIY67" s="565" t="s">
        <v>758</v>
      </c>
      <c r="LIZ67" s="565" t="s">
        <v>758</v>
      </c>
      <c r="LJA67" s="565" t="s">
        <v>758</v>
      </c>
      <c r="LJB67" s="565" t="s">
        <v>758</v>
      </c>
      <c r="LJC67" s="565" t="s">
        <v>758</v>
      </c>
      <c r="LJD67" s="565" t="s">
        <v>758</v>
      </c>
      <c r="LJE67" s="565" t="s">
        <v>758</v>
      </c>
      <c r="LJF67" s="565" t="s">
        <v>758</v>
      </c>
      <c r="LJG67" s="565" t="s">
        <v>758</v>
      </c>
      <c r="LJH67" s="565" t="s">
        <v>758</v>
      </c>
      <c r="LJI67" s="565" t="s">
        <v>758</v>
      </c>
      <c r="LJJ67" s="565" t="s">
        <v>758</v>
      </c>
      <c r="LJK67" s="565" t="s">
        <v>758</v>
      </c>
      <c r="LJL67" s="565" t="s">
        <v>758</v>
      </c>
      <c r="LJM67" s="565" t="s">
        <v>758</v>
      </c>
      <c r="LJN67" s="565" t="s">
        <v>758</v>
      </c>
      <c r="LJO67" s="565" t="s">
        <v>758</v>
      </c>
      <c r="LJP67" s="565" t="s">
        <v>758</v>
      </c>
      <c r="LJQ67" s="565" t="s">
        <v>758</v>
      </c>
      <c r="LJR67" s="565" t="s">
        <v>758</v>
      </c>
      <c r="LJS67" s="565" t="s">
        <v>758</v>
      </c>
      <c r="LJT67" s="565" t="s">
        <v>758</v>
      </c>
      <c r="LJU67" s="565" t="s">
        <v>758</v>
      </c>
      <c r="LJV67" s="565" t="s">
        <v>758</v>
      </c>
      <c r="LJW67" s="565" t="s">
        <v>758</v>
      </c>
      <c r="LJX67" s="565" t="s">
        <v>758</v>
      </c>
      <c r="LJY67" s="565" t="s">
        <v>758</v>
      </c>
      <c r="LJZ67" s="565" t="s">
        <v>758</v>
      </c>
      <c r="LKA67" s="565" t="s">
        <v>758</v>
      </c>
      <c r="LKB67" s="565" t="s">
        <v>758</v>
      </c>
      <c r="LKC67" s="565" t="s">
        <v>758</v>
      </c>
      <c r="LKD67" s="565" t="s">
        <v>758</v>
      </c>
      <c r="LKE67" s="565" t="s">
        <v>758</v>
      </c>
      <c r="LKF67" s="565" t="s">
        <v>758</v>
      </c>
      <c r="LKG67" s="565" t="s">
        <v>758</v>
      </c>
      <c r="LKH67" s="565" t="s">
        <v>758</v>
      </c>
      <c r="LKI67" s="565" t="s">
        <v>758</v>
      </c>
      <c r="LKJ67" s="565" t="s">
        <v>758</v>
      </c>
      <c r="LKK67" s="565" t="s">
        <v>758</v>
      </c>
      <c r="LKL67" s="565" t="s">
        <v>758</v>
      </c>
      <c r="LKM67" s="565" t="s">
        <v>758</v>
      </c>
      <c r="LKN67" s="565" t="s">
        <v>758</v>
      </c>
      <c r="LKO67" s="565" t="s">
        <v>758</v>
      </c>
      <c r="LKP67" s="565" t="s">
        <v>758</v>
      </c>
      <c r="LKQ67" s="565" t="s">
        <v>758</v>
      </c>
      <c r="LKR67" s="565" t="s">
        <v>758</v>
      </c>
      <c r="LKS67" s="565" t="s">
        <v>758</v>
      </c>
      <c r="LKT67" s="565" t="s">
        <v>758</v>
      </c>
      <c r="LKU67" s="565" t="s">
        <v>758</v>
      </c>
      <c r="LKV67" s="565" t="s">
        <v>758</v>
      </c>
      <c r="LKW67" s="565" t="s">
        <v>758</v>
      </c>
      <c r="LKX67" s="565" t="s">
        <v>758</v>
      </c>
      <c r="LKY67" s="565" t="s">
        <v>758</v>
      </c>
      <c r="LKZ67" s="565" t="s">
        <v>758</v>
      </c>
      <c r="LLA67" s="565" t="s">
        <v>758</v>
      </c>
      <c r="LLB67" s="565" t="s">
        <v>758</v>
      </c>
      <c r="LLC67" s="565" t="s">
        <v>758</v>
      </c>
      <c r="LLD67" s="565" t="s">
        <v>758</v>
      </c>
      <c r="LLE67" s="565" t="s">
        <v>758</v>
      </c>
      <c r="LLF67" s="565" t="s">
        <v>758</v>
      </c>
      <c r="LLG67" s="565" t="s">
        <v>758</v>
      </c>
      <c r="LLH67" s="565" t="s">
        <v>758</v>
      </c>
      <c r="LLI67" s="565" t="s">
        <v>758</v>
      </c>
      <c r="LLJ67" s="565" t="s">
        <v>758</v>
      </c>
      <c r="LLK67" s="565" t="s">
        <v>758</v>
      </c>
      <c r="LLL67" s="565" t="s">
        <v>758</v>
      </c>
      <c r="LLM67" s="565" t="s">
        <v>758</v>
      </c>
      <c r="LLN67" s="565" t="s">
        <v>758</v>
      </c>
      <c r="LLO67" s="565" t="s">
        <v>758</v>
      </c>
      <c r="LLP67" s="565" t="s">
        <v>758</v>
      </c>
      <c r="LLQ67" s="565" t="s">
        <v>758</v>
      </c>
      <c r="LLR67" s="565" t="s">
        <v>758</v>
      </c>
      <c r="LLS67" s="565" t="s">
        <v>758</v>
      </c>
      <c r="LLT67" s="565" t="s">
        <v>758</v>
      </c>
      <c r="LLU67" s="565" t="s">
        <v>758</v>
      </c>
      <c r="LLV67" s="565" t="s">
        <v>758</v>
      </c>
      <c r="LLW67" s="565" t="s">
        <v>758</v>
      </c>
      <c r="LLX67" s="565" t="s">
        <v>758</v>
      </c>
      <c r="LLY67" s="565" t="s">
        <v>758</v>
      </c>
      <c r="LLZ67" s="565" t="s">
        <v>758</v>
      </c>
      <c r="LMA67" s="565" t="s">
        <v>758</v>
      </c>
      <c r="LMB67" s="565" t="s">
        <v>758</v>
      </c>
      <c r="LMC67" s="565" t="s">
        <v>758</v>
      </c>
      <c r="LMD67" s="565" t="s">
        <v>758</v>
      </c>
      <c r="LME67" s="565" t="s">
        <v>758</v>
      </c>
      <c r="LMF67" s="565" t="s">
        <v>758</v>
      </c>
      <c r="LMG67" s="565" t="s">
        <v>758</v>
      </c>
      <c r="LMH67" s="565" t="s">
        <v>758</v>
      </c>
      <c r="LMI67" s="565" t="s">
        <v>758</v>
      </c>
      <c r="LMJ67" s="565" t="s">
        <v>758</v>
      </c>
      <c r="LMK67" s="565" t="s">
        <v>758</v>
      </c>
      <c r="LML67" s="565" t="s">
        <v>758</v>
      </c>
      <c r="LMM67" s="565" t="s">
        <v>758</v>
      </c>
      <c r="LMN67" s="565" t="s">
        <v>758</v>
      </c>
      <c r="LMO67" s="565" t="s">
        <v>758</v>
      </c>
      <c r="LMP67" s="565" t="s">
        <v>758</v>
      </c>
      <c r="LMQ67" s="565" t="s">
        <v>758</v>
      </c>
      <c r="LMR67" s="565" t="s">
        <v>758</v>
      </c>
      <c r="LMS67" s="565" t="s">
        <v>758</v>
      </c>
      <c r="LMT67" s="565" t="s">
        <v>758</v>
      </c>
      <c r="LMU67" s="565" t="s">
        <v>758</v>
      </c>
      <c r="LMV67" s="565" t="s">
        <v>758</v>
      </c>
      <c r="LMW67" s="565" t="s">
        <v>758</v>
      </c>
      <c r="LMX67" s="565" t="s">
        <v>758</v>
      </c>
      <c r="LMY67" s="565" t="s">
        <v>758</v>
      </c>
      <c r="LMZ67" s="565" t="s">
        <v>758</v>
      </c>
      <c r="LNA67" s="565" t="s">
        <v>758</v>
      </c>
      <c r="LNB67" s="565" t="s">
        <v>758</v>
      </c>
      <c r="LNC67" s="565" t="s">
        <v>758</v>
      </c>
      <c r="LND67" s="565" t="s">
        <v>758</v>
      </c>
      <c r="LNE67" s="565" t="s">
        <v>758</v>
      </c>
      <c r="LNF67" s="565" t="s">
        <v>758</v>
      </c>
      <c r="LNG67" s="565" t="s">
        <v>758</v>
      </c>
      <c r="LNH67" s="565" t="s">
        <v>758</v>
      </c>
      <c r="LNI67" s="565" t="s">
        <v>758</v>
      </c>
      <c r="LNJ67" s="565" t="s">
        <v>758</v>
      </c>
      <c r="LNK67" s="565" t="s">
        <v>758</v>
      </c>
      <c r="LNL67" s="565" t="s">
        <v>758</v>
      </c>
      <c r="LNM67" s="565" t="s">
        <v>758</v>
      </c>
      <c r="LNN67" s="565" t="s">
        <v>758</v>
      </c>
      <c r="LNO67" s="565" t="s">
        <v>758</v>
      </c>
      <c r="LNP67" s="565" t="s">
        <v>758</v>
      </c>
      <c r="LNQ67" s="565" t="s">
        <v>758</v>
      </c>
      <c r="LNR67" s="565" t="s">
        <v>758</v>
      </c>
      <c r="LNS67" s="565" t="s">
        <v>758</v>
      </c>
      <c r="LNT67" s="565" t="s">
        <v>758</v>
      </c>
      <c r="LNU67" s="565" t="s">
        <v>758</v>
      </c>
      <c r="LNV67" s="565" t="s">
        <v>758</v>
      </c>
      <c r="LNW67" s="565" t="s">
        <v>758</v>
      </c>
      <c r="LNX67" s="565" t="s">
        <v>758</v>
      </c>
      <c r="LNY67" s="565" t="s">
        <v>758</v>
      </c>
      <c r="LNZ67" s="565" t="s">
        <v>758</v>
      </c>
      <c r="LOA67" s="565" t="s">
        <v>758</v>
      </c>
      <c r="LOB67" s="565" t="s">
        <v>758</v>
      </c>
      <c r="LOC67" s="565" t="s">
        <v>758</v>
      </c>
      <c r="LOD67" s="565" t="s">
        <v>758</v>
      </c>
      <c r="LOE67" s="565" t="s">
        <v>758</v>
      </c>
      <c r="LOF67" s="565" t="s">
        <v>758</v>
      </c>
      <c r="LOG67" s="565" t="s">
        <v>758</v>
      </c>
      <c r="LOH67" s="565" t="s">
        <v>758</v>
      </c>
      <c r="LOI67" s="565" t="s">
        <v>758</v>
      </c>
      <c r="LOJ67" s="565" t="s">
        <v>758</v>
      </c>
      <c r="LOK67" s="565" t="s">
        <v>758</v>
      </c>
      <c r="LOL67" s="565" t="s">
        <v>758</v>
      </c>
      <c r="LOM67" s="565" t="s">
        <v>758</v>
      </c>
      <c r="LON67" s="565" t="s">
        <v>758</v>
      </c>
      <c r="LOO67" s="565" t="s">
        <v>758</v>
      </c>
      <c r="LOP67" s="565" t="s">
        <v>758</v>
      </c>
      <c r="LOQ67" s="565" t="s">
        <v>758</v>
      </c>
      <c r="LOR67" s="565" t="s">
        <v>758</v>
      </c>
      <c r="LOS67" s="565" t="s">
        <v>758</v>
      </c>
      <c r="LOT67" s="565" t="s">
        <v>758</v>
      </c>
      <c r="LOU67" s="565" t="s">
        <v>758</v>
      </c>
      <c r="LOV67" s="565" t="s">
        <v>758</v>
      </c>
      <c r="LOW67" s="565" t="s">
        <v>758</v>
      </c>
      <c r="LOX67" s="565" t="s">
        <v>758</v>
      </c>
      <c r="LOY67" s="565" t="s">
        <v>758</v>
      </c>
      <c r="LOZ67" s="565" t="s">
        <v>758</v>
      </c>
      <c r="LPA67" s="565" t="s">
        <v>758</v>
      </c>
      <c r="LPB67" s="565" t="s">
        <v>758</v>
      </c>
      <c r="LPC67" s="565" t="s">
        <v>758</v>
      </c>
      <c r="LPD67" s="565" t="s">
        <v>758</v>
      </c>
      <c r="LPE67" s="565" t="s">
        <v>758</v>
      </c>
      <c r="LPF67" s="565" t="s">
        <v>758</v>
      </c>
      <c r="LPG67" s="565" t="s">
        <v>758</v>
      </c>
      <c r="LPH67" s="565" t="s">
        <v>758</v>
      </c>
      <c r="LPI67" s="565" t="s">
        <v>758</v>
      </c>
      <c r="LPJ67" s="565" t="s">
        <v>758</v>
      </c>
      <c r="LPK67" s="565" t="s">
        <v>758</v>
      </c>
      <c r="LPL67" s="565" t="s">
        <v>758</v>
      </c>
      <c r="LPM67" s="565" t="s">
        <v>758</v>
      </c>
      <c r="LPN67" s="565" t="s">
        <v>758</v>
      </c>
      <c r="LPO67" s="565" t="s">
        <v>758</v>
      </c>
      <c r="LPP67" s="565" t="s">
        <v>758</v>
      </c>
      <c r="LPQ67" s="565" t="s">
        <v>758</v>
      </c>
      <c r="LPR67" s="565" t="s">
        <v>758</v>
      </c>
      <c r="LPS67" s="565" t="s">
        <v>758</v>
      </c>
      <c r="LPT67" s="565" t="s">
        <v>758</v>
      </c>
      <c r="LPU67" s="565" t="s">
        <v>758</v>
      </c>
      <c r="LPV67" s="565" t="s">
        <v>758</v>
      </c>
      <c r="LPW67" s="565" t="s">
        <v>758</v>
      </c>
      <c r="LPX67" s="565" t="s">
        <v>758</v>
      </c>
      <c r="LPY67" s="565" t="s">
        <v>758</v>
      </c>
      <c r="LPZ67" s="565" t="s">
        <v>758</v>
      </c>
      <c r="LQA67" s="565" t="s">
        <v>758</v>
      </c>
      <c r="LQB67" s="565" t="s">
        <v>758</v>
      </c>
      <c r="LQC67" s="565" t="s">
        <v>758</v>
      </c>
      <c r="LQD67" s="565" t="s">
        <v>758</v>
      </c>
      <c r="LQE67" s="565" t="s">
        <v>758</v>
      </c>
      <c r="LQF67" s="565" t="s">
        <v>758</v>
      </c>
      <c r="LQG67" s="565" t="s">
        <v>758</v>
      </c>
      <c r="LQH67" s="565" t="s">
        <v>758</v>
      </c>
      <c r="LQI67" s="565" t="s">
        <v>758</v>
      </c>
      <c r="LQJ67" s="565" t="s">
        <v>758</v>
      </c>
      <c r="LQK67" s="565" t="s">
        <v>758</v>
      </c>
      <c r="LQL67" s="565" t="s">
        <v>758</v>
      </c>
      <c r="LQM67" s="565" t="s">
        <v>758</v>
      </c>
      <c r="LQN67" s="565" t="s">
        <v>758</v>
      </c>
      <c r="LQO67" s="565" t="s">
        <v>758</v>
      </c>
      <c r="LQP67" s="565" t="s">
        <v>758</v>
      </c>
      <c r="LQQ67" s="565" t="s">
        <v>758</v>
      </c>
      <c r="LQR67" s="565" t="s">
        <v>758</v>
      </c>
      <c r="LQS67" s="565" t="s">
        <v>758</v>
      </c>
      <c r="LQT67" s="565" t="s">
        <v>758</v>
      </c>
      <c r="LQU67" s="565" t="s">
        <v>758</v>
      </c>
      <c r="LQV67" s="565" t="s">
        <v>758</v>
      </c>
      <c r="LQW67" s="565" t="s">
        <v>758</v>
      </c>
      <c r="LQX67" s="565" t="s">
        <v>758</v>
      </c>
      <c r="LQY67" s="565" t="s">
        <v>758</v>
      </c>
      <c r="LQZ67" s="565" t="s">
        <v>758</v>
      </c>
      <c r="LRA67" s="565" t="s">
        <v>758</v>
      </c>
      <c r="LRB67" s="565" t="s">
        <v>758</v>
      </c>
      <c r="LRC67" s="565" t="s">
        <v>758</v>
      </c>
      <c r="LRD67" s="565" t="s">
        <v>758</v>
      </c>
      <c r="LRE67" s="565" t="s">
        <v>758</v>
      </c>
      <c r="LRF67" s="565" t="s">
        <v>758</v>
      </c>
      <c r="LRG67" s="565" t="s">
        <v>758</v>
      </c>
      <c r="LRH67" s="565" t="s">
        <v>758</v>
      </c>
      <c r="LRI67" s="565" t="s">
        <v>758</v>
      </c>
      <c r="LRJ67" s="565" t="s">
        <v>758</v>
      </c>
      <c r="LRK67" s="565" t="s">
        <v>758</v>
      </c>
      <c r="LRL67" s="565" t="s">
        <v>758</v>
      </c>
      <c r="LRM67" s="565" t="s">
        <v>758</v>
      </c>
      <c r="LRN67" s="565" t="s">
        <v>758</v>
      </c>
      <c r="LRO67" s="565" t="s">
        <v>758</v>
      </c>
      <c r="LRP67" s="565" t="s">
        <v>758</v>
      </c>
      <c r="LRQ67" s="565" t="s">
        <v>758</v>
      </c>
      <c r="LRR67" s="565" t="s">
        <v>758</v>
      </c>
      <c r="LRS67" s="565" t="s">
        <v>758</v>
      </c>
      <c r="LRT67" s="565" t="s">
        <v>758</v>
      </c>
      <c r="LRU67" s="565" t="s">
        <v>758</v>
      </c>
      <c r="LRV67" s="565" t="s">
        <v>758</v>
      </c>
      <c r="LRW67" s="565" t="s">
        <v>758</v>
      </c>
      <c r="LRX67" s="565" t="s">
        <v>758</v>
      </c>
      <c r="LRY67" s="565" t="s">
        <v>758</v>
      </c>
      <c r="LRZ67" s="565" t="s">
        <v>758</v>
      </c>
      <c r="LSA67" s="565" t="s">
        <v>758</v>
      </c>
      <c r="LSB67" s="565" t="s">
        <v>758</v>
      </c>
      <c r="LSC67" s="565" t="s">
        <v>758</v>
      </c>
      <c r="LSD67" s="565" t="s">
        <v>758</v>
      </c>
      <c r="LSE67" s="565" t="s">
        <v>758</v>
      </c>
      <c r="LSF67" s="565" t="s">
        <v>758</v>
      </c>
      <c r="LSG67" s="565" t="s">
        <v>758</v>
      </c>
      <c r="LSH67" s="565" t="s">
        <v>758</v>
      </c>
      <c r="LSI67" s="565" t="s">
        <v>758</v>
      </c>
      <c r="LSJ67" s="565" t="s">
        <v>758</v>
      </c>
      <c r="LSK67" s="565" t="s">
        <v>758</v>
      </c>
      <c r="LSL67" s="565" t="s">
        <v>758</v>
      </c>
      <c r="LSM67" s="565" t="s">
        <v>758</v>
      </c>
      <c r="LSN67" s="565" t="s">
        <v>758</v>
      </c>
      <c r="LSO67" s="565" t="s">
        <v>758</v>
      </c>
      <c r="LSP67" s="565" t="s">
        <v>758</v>
      </c>
      <c r="LSQ67" s="565" t="s">
        <v>758</v>
      </c>
      <c r="LSR67" s="565" t="s">
        <v>758</v>
      </c>
      <c r="LSS67" s="565" t="s">
        <v>758</v>
      </c>
      <c r="LST67" s="565" t="s">
        <v>758</v>
      </c>
      <c r="LSU67" s="565" t="s">
        <v>758</v>
      </c>
      <c r="LSV67" s="565" t="s">
        <v>758</v>
      </c>
      <c r="LSW67" s="565" t="s">
        <v>758</v>
      </c>
      <c r="LSX67" s="565" t="s">
        <v>758</v>
      </c>
      <c r="LSY67" s="565" t="s">
        <v>758</v>
      </c>
      <c r="LSZ67" s="565" t="s">
        <v>758</v>
      </c>
      <c r="LTA67" s="565" t="s">
        <v>758</v>
      </c>
      <c r="LTB67" s="565" t="s">
        <v>758</v>
      </c>
      <c r="LTC67" s="565" t="s">
        <v>758</v>
      </c>
      <c r="LTD67" s="565" t="s">
        <v>758</v>
      </c>
      <c r="LTE67" s="565" t="s">
        <v>758</v>
      </c>
      <c r="LTF67" s="565" t="s">
        <v>758</v>
      </c>
      <c r="LTG67" s="565" t="s">
        <v>758</v>
      </c>
      <c r="LTH67" s="565" t="s">
        <v>758</v>
      </c>
      <c r="LTI67" s="565" t="s">
        <v>758</v>
      </c>
      <c r="LTJ67" s="565" t="s">
        <v>758</v>
      </c>
      <c r="LTK67" s="565" t="s">
        <v>758</v>
      </c>
      <c r="LTL67" s="565" t="s">
        <v>758</v>
      </c>
      <c r="LTM67" s="565" t="s">
        <v>758</v>
      </c>
      <c r="LTN67" s="565" t="s">
        <v>758</v>
      </c>
      <c r="LTO67" s="565" t="s">
        <v>758</v>
      </c>
      <c r="LTP67" s="565" t="s">
        <v>758</v>
      </c>
      <c r="LTQ67" s="565" t="s">
        <v>758</v>
      </c>
      <c r="LTR67" s="565" t="s">
        <v>758</v>
      </c>
      <c r="LTS67" s="565" t="s">
        <v>758</v>
      </c>
      <c r="LTT67" s="565" t="s">
        <v>758</v>
      </c>
      <c r="LTU67" s="565" t="s">
        <v>758</v>
      </c>
      <c r="LTV67" s="565" t="s">
        <v>758</v>
      </c>
      <c r="LTW67" s="565" t="s">
        <v>758</v>
      </c>
      <c r="LTX67" s="565" t="s">
        <v>758</v>
      </c>
      <c r="LTY67" s="565" t="s">
        <v>758</v>
      </c>
      <c r="LTZ67" s="565" t="s">
        <v>758</v>
      </c>
      <c r="LUA67" s="565" t="s">
        <v>758</v>
      </c>
      <c r="LUB67" s="565" t="s">
        <v>758</v>
      </c>
      <c r="LUC67" s="565" t="s">
        <v>758</v>
      </c>
      <c r="LUD67" s="565" t="s">
        <v>758</v>
      </c>
      <c r="LUE67" s="565" t="s">
        <v>758</v>
      </c>
      <c r="LUF67" s="565" t="s">
        <v>758</v>
      </c>
      <c r="LUG67" s="565" t="s">
        <v>758</v>
      </c>
      <c r="LUH67" s="565" t="s">
        <v>758</v>
      </c>
      <c r="LUI67" s="565" t="s">
        <v>758</v>
      </c>
      <c r="LUJ67" s="565" t="s">
        <v>758</v>
      </c>
      <c r="LUK67" s="565" t="s">
        <v>758</v>
      </c>
      <c r="LUL67" s="565" t="s">
        <v>758</v>
      </c>
      <c r="LUM67" s="565" t="s">
        <v>758</v>
      </c>
      <c r="LUN67" s="565" t="s">
        <v>758</v>
      </c>
      <c r="LUO67" s="565" t="s">
        <v>758</v>
      </c>
      <c r="LUP67" s="565" t="s">
        <v>758</v>
      </c>
      <c r="LUQ67" s="565" t="s">
        <v>758</v>
      </c>
      <c r="LUR67" s="565" t="s">
        <v>758</v>
      </c>
      <c r="LUS67" s="565" t="s">
        <v>758</v>
      </c>
      <c r="LUT67" s="565" t="s">
        <v>758</v>
      </c>
      <c r="LUU67" s="565" t="s">
        <v>758</v>
      </c>
      <c r="LUV67" s="565" t="s">
        <v>758</v>
      </c>
      <c r="LUW67" s="565" t="s">
        <v>758</v>
      </c>
      <c r="LUX67" s="565" t="s">
        <v>758</v>
      </c>
      <c r="LUY67" s="565" t="s">
        <v>758</v>
      </c>
      <c r="LUZ67" s="565" t="s">
        <v>758</v>
      </c>
      <c r="LVA67" s="565" t="s">
        <v>758</v>
      </c>
      <c r="LVB67" s="565" t="s">
        <v>758</v>
      </c>
      <c r="LVC67" s="565" t="s">
        <v>758</v>
      </c>
      <c r="LVD67" s="565" t="s">
        <v>758</v>
      </c>
      <c r="LVE67" s="565" t="s">
        <v>758</v>
      </c>
      <c r="LVF67" s="565" t="s">
        <v>758</v>
      </c>
      <c r="LVG67" s="565" t="s">
        <v>758</v>
      </c>
      <c r="LVH67" s="565" t="s">
        <v>758</v>
      </c>
      <c r="LVI67" s="565" t="s">
        <v>758</v>
      </c>
      <c r="LVJ67" s="565" t="s">
        <v>758</v>
      </c>
      <c r="LVK67" s="565" t="s">
        <v>758</v>
      </c>
      <c r="LVL67" s="565" t="s">
        <v>758</v>
      </c>
      <c r="LVM67" s="565" t="s">
        <v>758</v>
      </c>
      <c r="LVN67" s="565" t="s">
        <v>758</v>
      </c>
      <c r="LVO67" s="565" t="s">
        <v>758</v>
      </c>
      <c r="LVP67" s="565" t="s">
        <v>758</v>
      </c>
      <c r="LVQ67" s="565" t="s">
        <v>758</v>
      </c>
      <c r="LVR67" s="565" t="s">
        <v>758</v>
      </c>
      <c r="LVS67" s="565" t="s">
        <v>758</v>
      </c>
      <c r="LVT67" s="565" t="s">
        <v>758</v>
      </c>
      <c r="LVU67" s="565" t="s">
        <v>758</v>
      </c>
      <c r="LVV67" s="565" t="s">
        <v>758</v>
      </c>
      <c r="LVW67" s="565" t="s">
        <v>758</v>
      </c>
      <c r="LVX67" s="565" t="s">
        <v>758</v>
      </c>
      <c r="LVY67" s="565" t="s">
        <v>758</v>
      </c>
      <c r="LVZ67" s="565" t="s">
        <v>758</v>
      </c>
      <c r="LWA67" s="565" t="s">
        <v>758</v>
      </c>
      <c r="LWB67" s="565" t="s">
        <v>758</v>
      </c>
      <c r="LWC67" s="565" t="s">
        <v>758</v>
      </c>
      <c r="LWD67" s="565" t="s">
        <v>758</v>
      </c>
      <c r="LWE67" s="565" t="s">
        <v>758</v>
      </c>
      <c r="LWF67" s="565" t="s">
        <v>758</v>
      </c>
      <c r="LWG67" s="565" t="s">
        <v>758</v>
      </c>
      <c r="LWH67" s="565" t="s">
        <v>758</v>
      </c>
      <c r="LWI67" s="565" t="s">
        <v>758</v>
      </c>
      <c r="LWJ67" s="565" t="s">
        <v>758</v>
      </c>
      <c r="LWK67" s="565" t="s">
        <v>758</v>
      </c>
      <c r="LWL67" s="565" t="s">
        <v>758</v>
      </c>
      <c r="LWM67" s="565" t="s">
        <v>758</v>
      </c>
      <c r="LWN67" s="565" t="s">
        <v>758</v>
      </c>
      <c r="LWO67" s="565" t="s">
        <v>758</v>
      </c>
      <c r="LWP67" s="565" t="s">
        <v>758</v>
      </c>
      <c r="LWQ67" s="565" t="s">
        <v>758</v>
      </c>
      <c r="LWR67" s="565" t="s">
        <v>758</v>
      </c>
      <c r="LWS67" s="565" t="s">
        <v>758</v>
      </c>
      <c r="LWT67" s="565" t="s">
        <v>758</v>
      </c>
      <c r="LWU67" s="565" t="s">
        <v>758</v>
      </c>
      <c r="LWV67" s="565" t="s">
        <v>758</v>
      </c>
      <c r="LWW67" s="565" t="s">
        <v>758</v>
      </c>
      <c r="LWX67" s="565" t="s">
        <v>758</v>
      </c>
      <c r="LWY67" s="565" t="s">
        <v>758</v>
      </c>
      <c r="LWZ67" s="565" t="s">
        <v>758</v>
      </c>
      <c r="LXA67" s="565" t="s">
        <v>758</v>
      </c>
      <c r="LXB67" s="565" t="s">
        <v>758</v>
      </c>
      <c r="LXC67" s="565" t="s">
        <v>758</v>
      </c>
      <c r="LXD67" s="565" t="s">
        <v>758</v>
      </c>
      <c r="LXE67" s="565" t="s">
        <v>758</v>
      </c>
      <c r="LXF67" s="565" t="s">
        <v>758</v>
      </c>
      <c r="LXG67" s="565" t="s">
        <v>758</v>
      </c>
      <c r="LXH67" s="565" t="s">
        <v>758</v>
      </c>
      <c r="LXI67" s="565" t="s">
        <v>758</v>
      </c>
      <c r="LXJ67" s="565" t="s">
        <v>758</v>
      </c>
      <c r="LXK67" s="565" t="s">
        <v>758</v>
      </c>
      <c r="LXL67" s="565" t="s">
        <v>758</v>
      </c>
      <c r="LXM67" s="565" t="s">
        <v>758</v>
      </c>
      <c r="LXN67" s="565" t="s">
        <v>758</v>
      </c>
      <c r="LXO67" s="565" t="s">
        <v>758</v>
      </c>
      <c r="LXP67" s="565" t="s">
        <v>758</v>
      </c>
      <c r="LXQ67" s="565" t="s">
        <v>758</v>
      </c>
      <c r="LXR67" s="565" t="s">
        <v>758</v>
      </c>
      <c r="LXS67" s="565" t="s">
        <v>758</v>
      </c>
      <c r="LXT67" s="565" t="s">
        <v>758</v>
      </c>
      <c r="LXU67" s="565" t="s">
        <v>758</v>
      </c>
      <c r="LXV67" s="565" t="s">
        <v>758</v>
      </c>
      <c r="LXW67" s="565" t="s">
        <v>758</v>
      </c>
      <c r="LXX67" s="565" t="s">
        <v>758</v>
      </c>
      <c r="LXY67" s="565" t="s">
        <v>758</v>
      </c>
      <c r="LXZ67" s="565" t="s">
        <v>758</v>
      </c>
      <c r="LYA67" s="565" t="s">
        <v>758</v>
      </c>
      <c r="LYB67" s="565" t="s">
        <v>758</v>
      </c>
      <c r="LYC67" s="565" t="s">
        <v>758</v>
      </c>
      <c r="LYD67" s="565" t="s">
        <v>758</v>
      </c>
      <c r="LYE67" s="565" t="s">
        <v>758</v>
      </c>
      <c r="LYF67" s="565" t="s">
        <v>758</v>
      </c>
      <c r="LYG67" s="565" t="s">
        <v>758</v>
      </c>
      <c r="LYH67" s="565" t="s">
        <v>758</v>
      </c>
      <c r="LYI67" s="565" t="s">
        <v>758</v>
      </c>
      <c r="LYJ67" s="565" t="s">
        <v>758</v>
      </c>
      <c r="LYK67" s="565" t="s">
        <v>758</v>
      </c>
      <c r="LYL67" s="565" t="s">
        <v>758</v>
      </c>
      <c r="LYM67" s="565" t="s">
        <v>758</v>
      </c>
      <c r="LYN67" s="565" t="s">
        <v>758</v>
      </c>
      <c r="LYO67" s="565" t="s">
        <v>758</v>
      </c>
      <c r="LYP67" s="565" t="s">
        <v>758</v>
      </c>
      <c r="LYQ67" s="565" t="s">
        <v>758</v>
      </c>
      <c r="LYR67" s="565" t="s">
        <v>758</v>
      </c>
      <c r="LYS67" s="565" t="s">
        <v>758</v>
      </c>
      <c r="LYT67" s="565" t="s">
        <v>758</v>
      </c>
      <c r="LYU67" s="565" t="s">
        <v>758</v>
      </c>
      <c r="LYV67" s="565" t="s">
        <v>758</v>
      </c>
      <c r="LYW67" s="565" t="s">
        <v>758</v>
      </c>
      <c r="LYX67" s="565" t="s">
        <v>758</v>
      </c>
      <c r="LYY67" s="565" t="s">
        <v>758</v>
      </c>
      <c r="LYZ67" s="565" t="s">
        <v>758</v>
      </c>
      <c r="LZA67" s="565" t="s">
        <v>758</v>
      </c>
      <c r="LZB67" s="565" t="s">
        <v>758</v>
      </c>
      <c r="LZC67" s="565" t="s">
        <v>758</v>
      </c>
      <c r="LZD67" s="565" t="s">
        <v>758</v>
      </c>
      <c r="LZE67" s="565" t="s">
        <v>758</v>
      </c>
      <c r="LZF67" s="565" t="s">
        <v>758</v>
      </c>
      <c r="LZG67" s="565" t="s">
        <v>758</v>
      </c>
      <c r="LZH67" s="565" t="s">
        <v>758</v>
      </c>
      <c r="LZI67" s="565" t="s">
        <v>758</v>
      </c>
      <c r="LZJ67" s="565" t="s">
        <v>758</v>
      </c>
      <c r="LZK67" s="565" t="s">
        <v>758</v>
      </c>
      <c r="LZL67" s="565" t="s">
        <v>758</v>
      </c>
      <c r="LZM67" s="565" t="s">
        <v>758</v>
      </c>
      <c r="LZN67" s="565" t="s">
        <v>758</v>
      </c>
      <c r="LZO67" s="565" t="s">
        <v>758</v>
      </c>
      <c r="LZP67" s="565" t="s">
        <v>758</v>
      </c>
      <c r="LZQ67" s="565" t="s">
        <v>758</v>
      </c>
      <c r="LZR67" s="565" t="s">
        <v>758</v>
      </c>
      <c r="LZS67" s="565" t="s">
        <v>758</v>
      </c>
      <c r="LZT67" s="565" t="s">
        <v>758</v>
      </c>
      <c r="LZU67" s="565" t="s">
        <v>758</v>
      </c>
      <c r="LZV67" s="565" t="s">
        <v>758</v>
      </c>
      <c r="LZW67" s="565" t="s">
        <v>758</v>
      </c>
      <c r="LZX67" s="565" t="s">
        <v>758</v>
      </c>
      <c r="LZY67" s="565" t="s">
        <v>758</v>
      </c>
      <c r="LZZ67" s="565" t="s">
        <v>758</v>
      </c>
      <c r="MAA67" s="565" t="s">
        <v>758</v>
      </c>
      <c r="MAB67" s="565" t="s">
        <v>758</v>
      </c>
      <c r="MAC67" s="565" t="s">
        <v>758</v>
      </c>
      <c r="MAD67" s="565" t="s">
        <v>758</v>
      </c>
      <c r="MAE67" s="565" t="s">
        <v>758</v>
      </c>
      <c r="MAF67" s="565" t="s">
        <v>758</v>
      </c>
      <c r="MAG67" s="565" t="s">
        <v>758</v>
      </c>
      <c r="MAH67" s="565" t="s">
        <v>758</v>
      </c>
      <c r="MAI67" s="565" t="s">
        <v>758</v>
      </c>
      <c r="MAJ67" s="565" t="s">
        <v>758</v>
      </c>
      <c r="MAK67" s="565" t="s">
        <v>758</v>
      </c>
      <c r="MAL67" s="565" t="s">
        <v>758</v>
      </c>
      <c r="MAM67" s="565" t="s">
        <v>758</v>
      </c>
      <c r="MAN67" s="565" t="s">
        <v>758</v>
      </c>
      <c r="MAO67" s="565" t="s">
        <v>758</v>
      </c>
      <c r="MAP67" s="565" t="s">
        <v>758</v>
      </c>
      <c r="MAQ67" s="565" t="s">
        <v>758</v>
      </c>
      <c r="MAR67" s="565" t="s">
        <v>758</v>
      </c>
      <c r="MAS67" s="565" t="s">
        <v>758</v>
      </c>
      <c r="MAT67" s="565" t="s">
        <v>758</v>
      </c>
      <c r="MAU67" s="565" t="s">
        <v>758</v>
      </c>
      <c r="MAV67" s="565" t="s">
        <v>758</v>
      </c>
      <c r="MAW67" s="565" t="s">
        <v>758</v>
      </c>
      <c r="MAX67" s="565" t="s">
        <v>758</v>
      </c>
      <c r="MAY67" s="565" t="s">
        <v>758</v>
      </c>
      <c r="MAZ67" s="565" t="s">
        <v>758</v>
      </c>
      <c r="MBA67" s="565" t="s">
        <v>758</v>
      </c>
      <c r="MBB67" s="565" t="s">
        <v>758</v>
      </c>
      <c r="MBC67" s="565" t="s">
        <v>758</v>
      </c>
      <c r="MBD67" s="565" t="s">
        <v>758</v>
      </c>
      <c r="MBE67" s="565" t="s">
        <v>758</v>
      </c>
      <c r="MBF67" s="565" t="s">
        <v>758</v>
      </c>
      <c r="MBG67" s="565" t="s">
        <v>758</v>
      </c>
      <c r="MBH67" s="565" t="s">
        <v>758</v>
      </c>
      <c r="MBI67" s="565" t="s">
        <v>758</v>
      </c>
      <c r="MBJ67" s="565" t="s">
        <v>758</v>
      </c>
      <c r="MBK67" s="565" t="s">
        <v>758</v>
      </c>
      <c r="MBL67" s="565" t="s">
        <v>758</v>
      </c>
      <c r="MBM67" s="565" t="s">
        <v>758</v>
      </c>
      <c r="MBN67" s="565" t="s">
        <v>758</v>
      </c>
      <c r="MBO67" s="565" t="s">
        <v>758</v>
      </c>
      <c r="MBP67" s="565" t="s">
        <v>758</v>
      </c>
      <c r="MBQ67" s="565" t="s">
        <v>758</v>
      </c>
      <c r="MBR67" s="565" t="s">
        <v>758</v>
      </c>
      <c r="MBS67" s="565" t="s">
        <v>758</v>
      </c>
      <c r="MBT67" s="565" t="s">
        <v>758</v>
      </c>
      <c r="MBU67" s="565" t="s">
        <v>758</v>
      </c>
      <c r="MBV67" s="565" t="s">
        <v>758</v>
      </c>
      <c r="MBW67" s="565" t="s">
        <v>758</v>
      </c>
      <c r="MBX67" s="565" t="s">
        <v>758</v>
      </c>
      <c r="MBY67" s="565" t="s">
        <v>758</v>
      </c>
      <c r="MBZ67" s="565" t="s">
        <v>758</v>
      </c>
      <c r="MCA67" s="565" t="s">
        <v>758</v>
      </c>
      <c r="MCB67" s="565" t="s">
        <v>758</v>
      </c>
      <c r="MCC67" s="565" t="s">
        <v>758</v>
      </c>
      <c r="MCD67" s="565" t="s">
        <v>758</v>
      </c>
      <c r="MCE67" s="565" t="s">
        <v>758</v>
      </c>
      <c r="MCF67" s="565" t="s">
        <v>758</v>
      </c>
      <c r="MCG67" s="565" t="s">
        <v>758</v>
      </c>
      <c r="MCH67" s="565" t="s">
        <v>758</v>
      </c>
      <c r="MCI67" s="565" t="s">
        <v>758</v>
      </c>
      <c r="MCJ67" s="565" t="s">
        <v>758</v>
      </c>
      <c r="MCK67" s="565" t="s">
        <v>758</v>
      </c>
      <c r="MCL67" s="565" t="s">
        <v>758</v>
      </c>
      <c r="MCM67" s="565" t="s">
        <v>758</v>
      </c>
      <c r="MCN67" s="565" t="s">
        <v>758</v>
      </c>
      <c r="MCO67" s="565" t="s">
        <v>758</v>
      </c>
      <c r="MCP67" s="565" t="s">
        <v>758</v>
      </c>
      <c r="MCQ67" s="565" t="s">
        <v>758</v>
      </c>
      <c r="MCR67" s="565" t="s">
        <v>758</v>
      </c>
      <c r="MCS67" s="565" t="s">
        <v>758</v>
      </c>
      <c r="MCT67" s="565" t="s">
        <v>758</v>
      </c>
      <c r="MCU67" s="565" t="s">
        <v>758</v>
      </c>
      <c r="MCV67" s="565" t="s">
        <v>758</v>
      </c>
      <c r="MCW67" s="565" t="s">
        <v>758</v>
      </c>
      <c r="MCX67" s="565" t="s">
        <v>758</v>
      </c>
      <c r="MCY67" s="565" t="s">
        <v>758</v>
      </c>
      <c r="MCZ67" s="565" t="s">
        <v>758</v>
      </c>
      <c r="MDA67" s="565" t="s">
        <v>758</v>
      </c>
      <c r="MDB67" s="565" t="s">
        <v>758</v>
      </c>
      <c r="MDC67" s="565" t="s">
        <v>758</v>
      </c>
      <c r="MDD67" s="565" t="s">
        <v>758</v>
      </c>
      <c r="MDE67" s="565" t="s">
        <v>758</v>
      </c>
      <c r="MDF67" s="565" t="s">
        <v>758</v>
      </c>
      <c r="MDG67" s="565" t="s">
        <v>758</v>
      </c>
      <c r="MDH67" s="565" t="s">
        <v>758</v>
      </c>
      <c r="MDI67" s="565" t="s">
        <v>758</v>
      </c>
      <c r="MDJ67" s="565" t="s">
        <v>758</v>
      </c>
      <c r="MDK67" s="565" t="s">
        <v>758</v>
      </c>
      <c r="MDL67" s="565" t="s">
        <v>758</v>
      </c>
      <c r="MDM67" s="565" t="s">
        <v>758</v>
      </c>
      <c r="MDN67" s="565" t="s">
        <v>758</v>
      </c>
      <c r="MDO67" s="565" t="s">
        <v>758</v>
      </c>
      <c r="MDP67" s="565" t="s">
        <v>758</v>
      </c>
      <c r="MDQ67" s="565" t="s">
        <v>758</v>
      </c>
      <c r="MDR67" s="565" t="s">
        <v>758</v>
      </c>
      <c r="MDS67" s="565" t="s">
        <v>758</v>
      </c>
      <c r="MDT67" s="565" t="s">
        <v>758</v>
      </c>
      <c r="MDU67" s="565" t="s">
        <v>758</v>
      </c>
      <c r="MDV67" s="565" t="s">
        <v>758</v>
      </c>
      <c r="MDW67" s="565" t="s">
        <v>758</v>
      </c>
      <c r="MDX67" s="565" t="s">
        <v>758</v>
      </c>
      <c r="MDY67" s="565" t="s">
        <v>758</v>
      </c>
      <c r="MDZ67" s="565" t="s">
        <v>758</v>
      </c>
      <c r="MEA67" s="565" t="s">
        <v>758</v>
      </c>
      <c r="MEB67" s="565" t="s">
        <v>758</v>
      </c>
      <c r="MEC67" s="565" t="s">
        <v>758</v>
      </c>
      <c r="MED67" s="565" t="s">
        <v>758</v>
      </c>
      <c r="MEE67" s="565" t="s">
        <v>758</v>
      </c>
      <c r="MEF67" s="565" t="s">
        <v>758</v>
      </c>
      <c r="MEG67" s="565" t="s">
        <v>758</v>
      </c>
      <c r="MEH67" s="565" t="s">
        <v>758</v>
      </c>
      <c r="MEI67" s="565" t="s">
        <v>758</v>
      </c>
      <c r="MEJ67" s="565" t="s">
        <v>758</v>
      </c>
      <c r="MEK67" s="565" t="s">
        <v>758</v>
      </c>
      <c r="MEL67" s="565" t="s">
        <v>758</v>
      </c>
      <c r="MEM67" s="565" t="s">
        <v>758</v>
      </c>
      <c r="MEN67" s="565" t="s">
        <v>758</v>
      </c>
      <c r="MEO67" s="565" t="s">
        <v>758</v>
      </c>
      <c r="MEP67" s="565" t="s">
        <v>758</v>
      </c>
      <c r="MEQ67" s="565" t="s">
        <v>758</v>
      </c>
      <c r="MER67" s="565" t="s">
        <v>758</v>
      </c>
      <c r="MES67" s="565" t="s">
        <v>758</v>
      </c>
      <c r="MET67" s="565" t="s">
        <v>758</v>
      </c>
      <c r="MEU67" s="565" t="s">
        <v>758</v>
      </c>
      <c r="MEV67" s="565" t="s">
        <v>758</v>
      </c>
      <c r="MEW67" s="565" t="s">
        <v>758</v>
      </c>
      <c r="MEX67" s="565" t="s">
        <v>758</v>
      </c>
      <c r="MEY67" s="565" t="s">
        <v>758</v>
      </c>
      <c r="MEZ67" s="565" t="s">
        <v>758</v>
      </c>
      <c r="MFA67" s="565" t="s">
        <v>758</v>
      </c>
      <c r="MFB67" s="565" t="s">
        <v>758</v>
      </c>
      <c r="MFC67" s="565" t="s">
        <v>758</v>
      </c>
      <c r="MFD67" s="565" t="s">
        <v>758</v>
      </c>
      <c r="MFE67" s="565" t="s">
        <v>758</v>
      </c>
      <c r="MFF67" s="565" t="s">
        <v>758</v>
      </c>
      <c r="MFG67" s="565" t="s">
        <v>758</v>
      </c>
      <c r="MFH67" s="565" t="s">
        <v>758</v>
      </c>
      <c r="MFI67" s="565" t="s">
        <v>758</v>
      </c>
      <c r="MFJ67" s="565" t="s">
        <v>758</v>
      </c>
      <c r="MFK67" s="565" t="s">
        <v>758</v>
      </c>
      <c r="MFL67" s="565" t="s">
        <v>758</v>
      </c>
      <c r="MFM67" s="565" t="s">
        <v>758</v>
      </c>
      <c r="MFN67" s="565" t="s">
        <v>758</v>
      </c>
      <c r="MFO67" s="565" t="s">
        <v>758</v>
      </c>
      <c r="MFP67" s="565" t="s">
        <v>758</v>
      </c>
      <c r="MFQ67" s="565" t="s">
        <v>758</v>
      </c>
      <c r="MFR67" s="565" t="s">
        <v>758</v>
      </c>
      <c r="MFS67" s="565" t="s">
        <v>758</v>
      </c>
      <c r="MFT67" s="565" t="s">
        <v>758</v>
      </c>
      <c r="MFU67" s="565" t="s">
        <v>758</v>
      </c>
      <c r="MFV67" s="565" t="s">
        <v>758</v>
      </c>
      <c r="MFW67" s="565" t="s">
        <v>758</v>
      </c>
      <c r="MFX67" s="565" t="s">
        <v>758</v>
      </c>
      <c r="MFY67" s="565" t="s">
        <v>758</v>
      </c>
      <c r="MFZ67" s="565" t="s">
        <v>758</v>
      </c>
      <c r="MGA67" s="565" t="s">
        <v>758</v>
      </c>
      <c r="MGB67" s="565" t="s">
        <v>758</v>
      </c>
      <c r="MGC67" s="565" t="s">
        <v>758</v>
      </c>
      <c r="MGD67" s="565" t="s">
        <v>758</v>
      </c>
      <c r="MGE67" s="565" t="s">
        <v>758</v>
      </c>
      <c r="MGF67" s="565" t="s">
        <v>758</v>
      </c>
      <c r="MGG67" s="565" t="s">
        <v>758</v>
      </c>
      <c r="MGH67" s="565" t="s">
        <v>758</v>
      </c>
      <c r="MGI67" s="565" t="s">
        <v>758</v>
      </c>
      <c r="MGJ67" s="565" t="s">
        <v>758</v>
      </c>
      <c r="MGK67" s="565" t="s">
        <v>758</v>
      </c>
      <c r="MGL67" s="565" t="s">
        <v>758</v>
      </c>
      <c r="MGM67" s="565" t="s">
        <v>758</v>
      </c>
      <c r="MGN67" s="565" t="s">
        <v>758</v>
      </c>
      <c r="MGO67" s="565" t="s">
        <v>758</v>
      </c>
      <c r="MGP67" s="565" t="s">
        <v>758</v>
      </c>
      <c r="MGQ67" s="565" t="s">
        <v>758</v>
      </c>
      <c r="MGR67" s="565" t="s">
        <v>758</v>
      </c>
      <c r="MGS67" s="565" t="s">
        <v>758</v>
      </c>
      <c r="MGT67" s="565" t="s">
        <v>758</v>
      </c>
      <c r="MGU67" s="565" t="s">
        <v>758</v>
      </c>
      <c r="MGV67" s="565" t="s">
        <v>758</v>
      </c>
      <c r="MGW67" s="565" t="s">
        <v>758</v>
      </c>
      <c r="MGX67" s="565" t="s">
        <v>758</v>
      </c>
      <c r="MGY67" s="565" t="s">
        <v>758</v>
      </c>
      <c r="MGZ67" s="565" t="s">
        <v>758</v>
      </c>
      <c r="MHA67" s="565" t="s">
        <v>758</v>
      </c>
      <c r="MHB67" s="565" t="s">
        <v>758</v>
      </c>
      <c r="MHC67" s="565" t="s">
        <v>758</v>
      </c>
      <c r="MHD67" s="565" t="s">
        <v>758</v>
      </c>
      <c r="MHE67" s="565" t="s">
        <v>758</v>
      </c>
      <c r="MHF67" s="565" t="s">
        <v>758</v>
      </c>
      <c r="MHG67" s="565" t="s">
        <v>758</v>
      </c>
      <c r="MHH67" s="565" t="s">
        <v>758</v>
      </c>
      <c r="MHI67" s="565" t="s">
        <v>758</v>
      </c>
      <c r="MHJ67" s="565" t="s">
        <v>758</v>
      </c>
      <c r="MHK67" s="565" t="s">
        <v>758</v>
      </c>
      <c r="MHL67" s="565" t="s">
        <v>758</v>
      </c>
      <c r="MHM67" s="565" t="s">
        <v>758</v>
      </c>
      <c r="MHN67" s="565" t="s">
        <v>758</v>
      </c>
      <c r="MHO67" s="565" t="s">
        <v>758</v>
      </c>
      <c r="MHP67" s="565" t="s">
        <v>758</v>
      </c>
      <c r="MHQ67" s="565" t="s">
        <v>758</v>
      </c>
      <c r="MHR67" s="565" t="s">
        <v>758</v>
      </c>
      <c r="MHS67" s="565" t="s">
        <v>758</v>
      </c>
      <c r="MHT67" s="565" t="s">
        <v>758</v>
      </c>
      <c r="MHU67" s="565" t="s">
        <v>758</v>
      </c>
      <c r="MHV67" s="565" t="s">
        <v>758</v>
      </c>
      <c r="MHW67" s="565" t="s">
        <v>758</v>
      </c>
      <c r="MHX67" s="565" t="s">
        <v>758</v>
      </c>
      <c r="MHY67" s="565" t="s">
        <v>758</v>
      </c>
      <c r="MHZ67" s="565" t="s">
        <v>758</v>
      </c>
      <c r="MIA67" s="565" t="s">
        <v>758</v>
      </c>
      <c r="MIB67" s="565" t="s">
        <v>758</v>
      </c>
      <c r="MIC67" s="565" t="s">
        <v>758</v>
      </c>
      <c r="MID67" s="565" t="s">
        <v>758</v>
      </c>
      <c r="MIE67" s="565" t="s">
        <v>758</v>
      </c>
      <c r="MIF67" s="565" t="s">
        <v>758</v>
      </c>
      <c r="MIG67" s="565" t="s">
        <v>758</v>
      </c>
      <c r="MIH67" s="565" t="s">
        <v>758</v>
      </c>
      <c r="MII67" s="565" t="s">
        <v>758</v>
      </c>
      <c r="MIJ67" s="565" t="s">
        <v>758</v>
      </c>
      <c r="MIK67" s="565" t="s">
        <v>758</v>
      </c>
      <c r="MIL67" s="565" t="s">
        <v>758</v>
      </c>
      <c r="MIM67" s="565" t="s">
        <v>758</v>
      </c>
      <c r="MIN67" s="565" t="s">
        <v>758</v>
      </c>
      <c r="MIO67" s="565" t="s">
        <v>758</v>
      </c>
      <c r="MIP67" s="565" t="s">
        <v>758</v>
      </c>
      <c r="MIQ67" s="565" t="s">
        <v>758</v>
      </c>
      <c r="MIR67" s="565" t="s">
        <v>758</v>
      </c>
      <c r="MIS67" s="565" t="s">
        <v>758</v>
      </c>
      <c r="MIT67" s="565" t="s">
        <v>758</v>
      </c>
      <c r="MIU67" s="565" t="s">
        <v>758</v>
      </c>
      <c r="MIV67" s="565" t="s">
        <v>758</v>
      </c>
      <c r="MIW67" s="565" t="s">
        <v>758</v>
      </c>
      <c r="MIX67" s="565" t="s">
        <v>758</v>
      </c>
      <c r="MIY67" s="565" t="s">
        <v>758</v>
      </c>
      <c r="MIZ67" s="565" t="s">
        <v>758</v>
      </c>
      <c r="MJA67" s="565" t="s">
        <v>758</v>
      </c>
      <c r="MJB67" s="565" t="s">
        <v>758</v>
      </c>
      <c r="MJC67" s="565" t="s">
        <v>758</v>
      </c>
      <c r="MJD67" s="565" t="s">
        <v>758</v>
      </c>
      <c r="MJE67" s="565" t="s">
        <v>758</v>
      </c>
      <c r="MJF67" s="565" t="s">
        <v>758</v>
      </c>
      <c r="MJG67" s="565" t="s">
        <v>758</v>
      </c>
      <c r="MJH67" s="565" t="s">
        <v>758</v>
      </c>
      <c r="MJI67" s="565" t="s">
        <v>758</v>
      </c>
      <c r="MJJ67" s="565" t="s">
        <v>758</v>
      </c>
      <c r="MJK67" s="565" t="s">
        <v>758</v>
      </c>
      <c r="MJL67" s="565" t="s">
        <v>758</v>
      </c>
      <c r="MJM67" s="565" t="s">
        <v>758</v>
      </c>
      <c r="MJN67" s="565" t="s">
        <v>758</v>
      </c>
      <c r="MJO67" s="565" t="s">
        <v>758</v>
      </c>
      <c r="MJP67" s="565" t="s">
        <v>758</v>
      </c>
      <c r="MJQ67" s="565" t="s">
        <v>758</v>
      </c>
      <c r="MJR67" s="565" t="s">
        <v>758</v>
      </c>
      <c r="MJS67" s="565" t="s">
        <v>758</v>
      </c>
      <c r="MJT67" s="565" t="s">
        <v>758</v>
      </c>
      <c r="MJU67" s="565" t="s">
        <v>758</v>
      </c>
      <c r="MJV67" s="565" t="s">
        <v>758</v>
      </c>
      <c r="MJW67" s="565" t="s">
        <v>758</v>
      </c>
      <c r="MJX67" s="565" t="s">
        <v>758</v>
      </c>
      <c r="MJY67" s="565" t="s">
        <v>758</v>
      </c>
      <c r="MJZ67" s="565" t="s">
        <v>758</v>
      </c>
      <c r="MKA67" s="565" t="s">
        <v>758</v>
      </c>
      <c r="MKB67" s="565" t="s">
        <v>758</v>
      </c>
      <c r="MKC67" s="565" t="s">
        <v>758</v>
      </c>
      <c r="MKD67" s="565" t="s">
        <v>758</v>
      </c>
      <c r="MKE67" s="565" t="s">
        <v>758</v>
      </c>
      <c r="MKF67" s="565" t="s">
        <v>758</v>
      </c>
      <c r="MKG67" s="565" t="s">
        <v>758</v>
      </c>
      <c r="MKH67" s="565" t="s">
        <v>758</v>
      </c>
      <c r="MKI67" s="565" t="s">
        <v>758</v>
      </c>
      <c r="MKJ67" s="565" t="s">
        <v>758</v>
      </c>
      <c r="MKK67" s="565" t="s">
        <v>758</v>
      </c>
      <c r="MKL67" s="565" t="s">
        <v>758</v>
      </c>
      <c r="MKM67" s="565" t="s">
        <v>758</v>
      </c>
      <c r="MKN67" s="565" t="s">
        <v>758</v>
      </c>
      <c r="MKO67" s="565" t="s">
        <v>758</v>
      </c>
      <c r="MKP67" s="565" t="s">
        <v>758</v>
      </c>
      <c r="MKQ67" s="565" t="s">
        <v>758</v>
      </c>
      <c r="MKR67" s="565" t="s">
        <v>758</v>
      </c>
      <c r="MKS67" s="565" t="s">
        <v>758</v>
      </c>
      <c r="MKT67" s="565" t="s">
        <v>758</v>
      </c>
      <c r="MKU67" s="565" t="s">
        <v>758</v>
      </c>
      <c r="MKV67" s="565" t="s">
        <v>758</v>
      </c>
      <c r="MKW67" s="565" t="s">
        <v>758</v>
      </c>
      <c r="MKX67" s="565" t="s">
        <v>758</v>
      </c>
      <c r="MKY67" s="565" t="s">
        <v>758</v>
      </c>
      <c r="MKZ67" s="565" t="s">
        <v>758</v>
      </c>
      <c r="MLA67" s="565" t="s">
        <v>758</v>
      </c>
      <c r="MLB67" s="565" t="s">
        <v>758</v>
      </c>
      <c r="MLC67" s="565" t="s">
        <v>758</v>
      </c>
      <c r="MLD67" s="565" t="s">
        <v>758</v>
      </c>
      <c r="MLE67" s="565" t="s">
        <v>758</v>
      </c>
      <c r="MLF67" s="565" t="s">
        <v>758</v>
      </c>
      <c r="MLG67" s="565" t="s">
        <v>758</v>
      </c>
      <c r="MLH67" s="565" t="s">
        <v>758</v>
      </c>
      <c r="MLI67" s="565" t="s">
        <v>758</v>
      </c>
      <c r="MLJ67" s="565" t="s">
        <v>758</v>
      </c>
      <c r="MLK67" s="565" t="s">
        <v>758</v>
      </c>
      <c r="MLL67" s="565" t="s">
        <v>758</v>
      </c>
      <c r="MLM67" s="565" t="s">
        <v>758</v>
      </c>
      <c r="MLN67" s="565" t="s">
        <v>758</v>
      </c>
      <c r="MLO67" s="565" t="s">
        <v>758</v>
      </c>
      <c r="MLP67" s="565" t="s">
        <v>758</v>
      </c>
      <c r="MLQ67" s="565" t="s">
        <v>758</v>
      </c>
      <c r="MLR67" s="565" t="s">
        <v>758</v>
      </c>
      <c r="MLS67" s="565" t="s">
        <v>758</v>
      </c>
      <c r="MLT67" s="565" t="s">
        <v>758</v>
      </c>
      <c r="MLU67" s="565" t="s">
        <v>758</v>
      </c>
      <c r="MLV67" s="565" t="s">
        <v>758</v>
      </c>
      <c r="MLW67" s="565" t="s">
        <v>758</v>
      </c>
      <c r="MLX67" s="565" t="s">
        <v>758</v>
      </c>
      <c r="MLY67" s="565" t="s">
        <v>758</v>
      </c>
      <c r="MLZ67" s="565" t="s">
        <v>758</v>
      </c>
      <c r="MMA67" s="565" t="s">
        <v>758</v>
      </c>
      <c r="MMB67" s="565" t="s">
        <v>758</v>
      </c>
      <c r="MMC67" s="565" t="s">
        <v>758</v>
      </c>
      <c r="MMD67" s="565" t="s">
        <v>758</v>
      </c>
      <c r="MME67" s="565" t="s">
        <v>758</v>
      </c>
      <c r="MMF67" s="565" t="s">
        <v>758</v>
      </c>
      <c r="MMG67" s="565" t="s">
        <v>758</v>
      </c>
      <c r="MMH67" s="565" t="s">
        <v>758</v>
      </c>
      <c r="MMI67" s="565" t="s">
        <v>758</v>
      </c>
      <c r="MMJ67" s="565" t="s">
        <v>758</v>
      </c>
      <c r="MMK67" s="565" t="s">
        <v>758</v>
      </c>
      <c r="MML67" s="565" t="s">
        <v>758</v>
      </c>
      <c r="MMM67" s="565" t="s">
        <v>758</v>
      </c>
      <c r="MMN67" s="565" t="s">
        <v>758</v>
      </c>
      <c r="MMO67" s="565" t="s">
        <v>758</v>
      </c>
      <c r="MMP67" s="565" t="s">
        <v>758</v>
      </c>
      <c r="MMQ67" s="565" t="s">
        <v>758</v>
      </c>
      <c r="MMR67" s="565" t="s">
        <v>758</v>
      </c>
      <c r="MMS67" s="565" t="s">
        <v>758</v>
      </c>
      <c r="MMT67" s="565" t="s">
        <v>758</v>
      </c>
      <c r="MMU67" s="565" t="s">
        <v>758</v>
      </c>
      <c r="MMV67" s="565" t="s">
        <v>758</v>
      </c>
      <c r="MMW67" s="565" t="s">
        <v>758</v>
      </c>
      <c r="MMX67" s="565" t="s">
        <v>758</v>
      </c>
      <c r="MMY67" s="565" t="s">
        <v>758</v>
      </c>
      <c r="MMZ67" s="565" t="s">
        <v>758</v>
      </c>
      <c r="MNA67" s="565" t="s">
        <v>758</v>
      </c>
      <c r="MNB67" s="565" t="s">
        <v>758</v>
      </c>
      <c r="MNC67" s="565" t="s">
        <v>758</v>
      </c>
      <c r="MND67" s="565" t="s">
        <v>758</v>
      </c>
      <c r="MNE67" s="565" t="s">
        <v>758</v>
      </c>
      <c r="MNF67" s="565" t="s">
        <v>758</v>
      </c>
      <c r="MNG67" s="565" t="s">
        <v>758</v>
      </c>
      <c r="MNH67" s="565" t="s">
        <v>758</v>
      </c>
      <c r="MNI67" s="565" t="s">
        <v>758</v>
      </c>
      <c r="MNJ67" s="565" t="s">
        <v>758</v>
      </c>
      <c r="MNK67" s="565" t="s">
        <v>758</v>
      </c>
      <c r="MNL67" s="565" t="s">
        <v>758</v>
      </c>
      <c r="MNM67" s="565" t="s">
        <v>758</v>
      </c>
      <c r="MNN67" s="565" t="s">
        <v>758</v>
      </c>
      <c r="MNO67" s="565" t="s">
        <v>758</v>
      </c>
      <c r="MNP67" s="565" t="s">
        <v>758</v>
      </c>
      <c r="MNQ67" s="565" t="s">
        <v>758</v>
      </c>
      <c r="MNR67" s="565" t="s">
        <v>758</v>
      </c>
      <c r="MNS67" s="565" t="s">
        <v>758</v>
      </c>
      <c r="MNT67" s="565" t="s">
        <v>758</v>
      </c>
      <c r="MNU67" s="565" t="s">
        <v>758</v>
      </c>
      <c r="MNV67" s="565" t="s">
        <v>758</v>
      </c>
      <c r="MNW67" s="565" t="s">
        <v>758</v>
      </c>
      <c r="MNX67" s="565" t="s">
        <v>758</v>
      </c>
      <c r="MNY67" s="565" t="s">
        <v>758</v>
      </c>
      <c r="MNZ67" s="565" t="s">
        <v>758</v>
      </c>
      <c r="MOA67" s="565" t="s">
        <v>758</v>
      </c>
      <c r="MOB67" s="565" t="s">
        <v>758</v>
      </c>
      <c r="MOC67" s="565" t="s">
        <v>758</v>
      </c>
      <c r="MOD67" s="565" t="s">
        <v>758</v>
      </c>
      <c r="MOE67" s="565" t="s">
        <v>758</v>
      </c>
      <c r="MOF67" s="565" t="s">
        <v>758</v>
      </c>
      <c r="MOG67" s="565" t="s">
        <v>758</v>
      </c>
      <c r="MOH67" s="565" t="s">
        <v>758</v>
      </c>
      <c r="MOI67" s="565" t="s">
        <v>758</v>
      </c>
      <c r="MOJ67" s="565" t="s">
        <v>758</v>
      </c>
      <c r="MOK67" s="565" t="s">
        <v>758</v>
      </c>
      <c r="MOL67" s="565" t="s">
        <v>758</v>
      </c>
      <c r="MOM67" s="565" t="s">
        <v>758</v>
      </c>
      <c r="MON67" s="565" t="s">
        <v>758</v>
      </c>
      <c r="MOO67" s="565" t="s">
        <v>758</v>
      </c>
      <c r="MOP67" s="565" t="s">
        <v>758</v>
      </c>
      <c r="MOQ67" s="565" t="s">
        <v>758</v>
      </c>
      <c r="MOR67" s="565" t="s">
        <v>758</v>
      </c>
      <c r="MOS67" s="565" t="s">
        <v>758</v>
      </c>
      <c r="MOT67" s="565" t="s">
        <v>758</v>
      </c>
      <c r="MOU67" s="565" t="s">
        <v>758</v>
      </c>
      <c r="MOV67" s="565" t="s">
        <v>758</v>
      </c>
      <c r="MOW67" s="565" t="s">
        <v>758</v>
      </c>
      <c r="MOX67" s="565" t="s">
        <v>758</v>
      </c>
      <c r="MOY67" s="565" t="s">
        <v>758</v>
      </c>
      <c r="MOZ67" s="565" t="s">
        <v>758</v>
      </c>
      <c r="MPA67" s="565" t="s">
        <v>758</v>
      </c>
      <c r="MPB67" s="565" t="s">
        <v>758</v>
      </c>
      <c r="MPC67" s="565" t="s">
        <v>758</v>
      </c>
      <c r="MPD67" s="565" t="s">
        <v>758</v>
      </c>
      <c r="MPE67" s="565" t="s">
        <v>758</v>
      </c>
      <c r="MPF67" s="565" t="s">
        <v>758</v>
      </c>
      <c r="MPG67" s="565" t="s">
        <v>758</v>
      </c>
      <c r="MPH67" s="565" t="s">
        <v>758</v>
      </c>
      <c r="MPI67" s="565" t="s">
        <v>758</v>
      </c>
      <c r="MPJ67" s="565" t="s">
        <v>758</v>
      </c>
      <c r="MPK67" s="565" t="s">
        <v>758</v>
      </c>
      <c r="MPL67" s="565" t="s">
        <v>758</v>
      </c>
      <c r="MPM67" s="565" t="s">
        <v>758</v>
      </c>
      <c r="MPN67" s="565" t="s">
        <v>758</v>
      </c>
      <c r="MPO67" s="565" t="s">
        <v>758</v>
      </c>
      <c r="MPP67" s="565" t="s">
        <v>758</v>
      </c>
      <c r="MPQ67" s="565" t="s">
        <v>758</v>
      </c>
      <c r="MPR67" s="565" t="s">
        <v>758</v>
      </c>
      <c r="MPS67" s="565" t="s">
        <v>758</v>
      </c>
      <c r="MPT67" s="565" t="s">
        <v>758</v>
      </c>
      <c r="MPU67" s="565" t="s">
        <v>758</v>
      </c>
      <c r="MPV67" s="565" t="s">
        <v>758</v>
      </c>
      <c r="MPW67" s="565" t="s">
        <v>758</v>
      </c>
      <c r="MPX67" s="565" t="s">
        <v>758</v>
      </c>
      <c r="MPY67" s="565" t="s">
        <v>758</v>
      </c>
      <c r="MPZ67" s="565" t="s">
        <v>758</v>
      </c>
      <c r="MQA67" s="565" t="s">
        <v>758</v>
      </c>
      <c r="MQB67" s="565" t="s">
        <v>758</v>
      </c>
      <c r="MQC67" s="565" t="s">
        <v>758</v>
      </c>
      <c r="MQD67" s="565" t="s">
        <v>758</v>
      </c>
      <c r="MQE67" s="565" t="s">
        <v>758</v>
      </c>
      <c r="MQF67" s="565" t="s">
        <v>758</v>
      </c>
      <c r="MQG67" s="565" t="s">
        <v>758</v>
      </c>
      <c r="MQH67" s="565" t="s">
        <v>758</v>
      </c>
      <c r="MQI67" s="565" t="s">
        <v>758</v>
      </c>
      <c r="MQJ67" s="565" t="s">
        <v>758</v>
      </c>
      <c r="MQK67" s="565" t="s">
        <v>758</v>
      </c>
      <c r="MQL67" s="565" t="s">
        <v>758</v>
      </c>
      <c r="MQM67" s="565" t="s">
        <v>758</v>
      </c>
      <c r="MQN67" s="565" t="s">
        <v>758</v>
      </c>
      <c r="MQO67" s="565" t="s">
        <v>758</v>
      </c>
      <c r="MQP67" s="565" t="s">
        <v>758</v>
      </c>
      <c r="MQQ67" s="565" t="s">
        <v>758</v>
      </c>
      <c r="MQR67" s="565" t="s">
        <v>758</v>
      </c>
      <c r="MQS67" s="565" t="s">
        <v>758</v>
      </c>
      <c r="MQT67" s="565" t="s">
        <v>758</v>
      </c>
      <c r="MQU67" s="565" t="s">
        <v>758</v>
      </c>
      <c r="MQV67" s="565" t="s">
        <v>758</v>
      </c>
      <c r="MQW67" s="565" t="s">
        <v>758</v>
      </c>
      <c r="MQX67" s="565" t="s">
        <v>758</v>
      </c>
      <c r="MQY67" s="565" t="s">
        <v>758</v>
      </c>
      <c r="MQZ67" s="565" t="s">
        <v>758</v>
      </c>
      <c r="MRA67" s="565" t="s">
        <v>758</v>
      </c>
      <c r="MRB67" s="565" t="s">
        <v>758</v>
      </c>
      <c r="MRC67" s="565" t="s">
        <v>758</v>
      </c>
      <c r="MRD67" s="565" t="s">
        <v>758</v>
      </c>
      <c r="MRE67" s="565" t="s">
        <v>758</v>
      </c>
      <c r="MRF67" s="565" t="s">
        <v>758</v>
      </c>
      <c r="MRG67" s="565" t="s">
        <v>758</v>
      </c>
      <c r="MRH67" s="565" t="s">
        <v>758</v>
      </c>
      <c r="MRI67" s="565" t="s">
        <v>758</v>
      </c>
      <c r="MRJ67" s="565" t="s">
        <v>758</v>
      </c>
      <c r="MRK67" s="565" t="s">
        <v>758</v>
      </c>
      <c r="MRL67" s="565" t="s">
        <v>758</v>
      </c>
      <c r="MRM67" s="565" t="s">
        <v>758</v>
      </c>
      <c r="MRN67" s="565" t="s">
        <v>758</v>
      </c>
      <c r="MRO67" s="565" t="s">
        <v>758</v>
      </c>
      <c r="MRP67" s="565" t="s">
        <v>758</v>
      </c>
      <c r="MRQ67" s="565" t="s">
        <v>758</v>
      </c>
      <c r="MRR67" s="565" t="s">
        <v>758</v>
      </c>
      <c r="MRS67" s="565" t="s">
        <v>758</v>
      </c>
      <c r="MRT67" s="565" t="s">
        <v>758</v>
      </c>
      <c r="MRU67" s="565" t="s">
        <v>758</v>
      </c>
      <c r="MRV67" s="565" t="s">
        <v>758</v>
      </c>
      <c r="MRW67" s="565" t="s">
        <v>758</v>
      </c>
      <c r="MRX67" s="565" t="s">
        <v>758</v>
      </c>
      <c r="MRY67" s="565" t="s">
        <v>758</v>
      </c>
      <c r="MRZ67" s="565" t="s">
        <v>758</v>
      </c>
      <c r="MSA67" s="565" t="s">
        <v>758</v>
      </c>
      <c r="MSB67" s="565" t="s">
        <v>758</v>
      </c>
      <c r="MSC67" s="565" t="s">
        <v>758</v>
      </c>
      <c r="MSD67" s="565" t="s">
        <v>758</v>
      </c>
      <c r="MSE67" s="565" t="s">
        <v>758</v>
      </c>
      <c r="MSF67" s="565" t="s">
        <v>758</v>
      </c>
      <c r="MSG67" s="565" t="s">
        <v>758</v>
      </c>
      <c r="MSH67" s="565" t="s">
        <v>758</v>
      </c>
      <c r="MSI67" s="565" t="s">
        <v>758</v>
      </c>
      <c r="MSJ67" s="565" t="s">
        <v>758</v>
      </c>
      <c r="MSK67" s="565" t="s">
        <v>758</v>
      </c>
      <c r="MSL67" s="565" t="s">
        <v>758</v>
      </c>
      <c r="MSM67" s="565" t="s">
        <v>758</v>
      </c>
      <c r="MSN67" s="565" t="s">
        <v>758</v>
      </c>
      <c r="MSO67" s="565" t="s">
        <v>758</v>
      </c>
      <c r="MSP67" s="565" t="s">
        <v>758</v>
      </c>
      <c r="MSQ67" s="565" t="s">
        <v>758</v>
      </c>
      <c r="MSR67" s="565" t="s">
        <v>758</v>
      </c>
      <c r="MSS67" s="565" t="s">
        <v>758</v>
      </c>
      <c r="MST67" s="565" t="s">
        <v>758</v>
      </c>
      <c r="MSU67" s="565" t="s">
        <v>758</v>
      </c>
      <c r="MSV67" s="565" t="s">
        <v>758</v>
      </c>
      <c r="MSW67" s="565" t="s">
        <v>758</v>
      </c>
      <c r="MSX67" s="565" t="s">
        <v>758</v>
      </c>
      <c r="MSY67" s="565" t="s">
        <v>758</v>
      </c>
      <c r="MSZ67" s="565" t="s">
        <v>758</v>
      </c>
      <c r="MTA67" s="565" t="s">
        <v>758</v>
      </c>
      <c r="MTB67" s="565" t="s">
        <v>758</v>
      </c>
      <c r="MTC67" s="565" t="s">
        <v>758</v>
      </c>
      <c r="MTD67" s="565" t="s">
        <v>758</v>
      </c>
      <c r="MTE67" s="565" t="s">
        <v>758</v>
      </c>
      <c r="MTF67" s="565" t="s">
        <v>758</v>
      </c>
      <c r="MTG67" s="565" t="s">
        <v>758</v>
      </c>
      <c r="MTH67" s="565" t="s">
        <v>758</v>
      </c>
      <c r="MTI67" s="565" t="s">
        <v>758</v>
      </c>
      <c r="MTJ67" s="565" t="s">
        <v>758</v>
      </c>
      <c r="MTK67" s="565" t="s">
        <v>758</v>
      </c>
      <c r="MTL67" s="565" t="s">
        <v>758</v>
      </c>
      <c r="MTM67" s="565" t="s">
        <v>758</v>
      </c>
      <c r="MTN67" s="565" t="s">
        <v>758</v>
      </c>
      <c r="MTO67" s="565" t="s">
        <v>758</v>
      </c>
      <c r="MTP67" s="565" t="s">
        <v>758</v>
      </c>
      <c r="MTQ67" s="565" t="s">
        <v>758</v>
      </c>
      <c r="MTR67" s="565" t="s">
        <v>758</v>
      </c>
      <c r="MTS67" s="565" t="s">
        <v>758</v>
      </c>
      <c r="MTT67" s="565" t="s">
        <v>758</v>
      </c>
      <c r="MTU67" s="565" t="s">
        <v>758</v>
      </c>
      <c r="MTV67" s="565" t="s">
        <v>758</v>
      </c>
      <c r="MTW67" s="565" t="s">
        <v>758</v>
      </c>
      <c r="MTX67" s="565" t="s">
        <v>758</v>
      </c>
      <c r="MTY67" s="565" t="s">
        <v>758</v>
      </c>
      <c r="MTZ67" s="565" t="s">
        <v>758</v>
      </c>
      <c r="MUA67" s="565" t="s">
        <v>758</v>
      </c>
      <c r="MUB67" s="565" t="s">
        <v>758</v>
      </c>
      <c r="MUC67" s="565" t="s">
        <v>758</v>
      </c>
      <c r="MUD67" s="565" t="s">
        <v>758</v>
      </c>
      <c r="MUE67" s="565" t="s">
        <v>758</v>
      </c>
      <c r="MUF67" s="565" t="s">
        <v>758</v>
      </c>
      <c r="MUG67" s="565" t="s">
        <v>758</v>
      </c>
      <c r="MUH67" s="565" t="s">
        <v>758</v>
      </c>
      <c r="MUI67" s="565" t="s">
        <v>758</v>
      </c>
      <c r="MUJ67" s="565" t="s">
        <v>758</v>
      </c>
      <c r="MUK67" s="565" t="s">
        <v>758</v>
      </c>
      <c r="MUL67" s="565" t="s">
        <v>758</v>
      </c>
      <c r="MUM67" s="565" t="s">
        <v>758</v>
      </c>
      <c r="MUN67" s="565" t="s">
        <v>758</v>
      </c>
      <c r="MUO67" s="565" t="s">
        <v>758</v>
      </c>
      <c r="MUP67" s="565" t="s">
        <v>758</v>
      </c>
      <c r="MUQ67" s="565" t="s">
        <v>758</v>
      </c>
      <c r="MUR67" s="565" t="s">
        <v>758</v>
      </c>
      <c r="MUS67" s="565" t="s">
        <v>758</v>
      </c>
      <c r="MUT67" s="565" t="s">
        <v>758</v>
      </c>
      <c r="MUU67" s="565" t="s">
        <v>758</v>
      </c>
      <c r="MUV67" s="565" t="s">
        <v>758</v>
      </c>
      <c r="MUW67" s="565" t="s">
        <v>758</v>
      </c>
      <c r="MUX67" s="565" t="s">
        <v>758</v>
      </c>
      <c r="MUY67" s="565" t="s">
        <v>758</v>
      </c>
      <c r="MUZ67" s="565" t="s">
        <v>758</v>
      </c>
      <c r="MVA67" s="565" t="s">
        <v>758</v>
      </c>
      <c r="MVB67" s="565" t="s">
        <v>758</v>
      </c>
      <c r="MVC67" s="565" t="s">
        <v>758</v>
      </c>
      <c r="MVD67" s="565" t="s">
        <v>758</v>
      </c>
      <c r="MVE67" s="565" t="s">
        <v>758</v>
      </c>
      <c r="MVF67" s="565" t="s">
        <v>758</v>
      </c>
      <c r="MVG67" s="565" t="s">
        <v>758</v>
      </c>
      <c r="MVH67" s="565" t="s">
        <v>758</v>
      </c>
      <c r="MVI67" s="565" t="s">
        <v>758</v>
      </c>
      <c r="MVJ67" s="565" t="s">
        <v>758</v>
      </c>
      <c r="MVK67" s="565" t="s">
        <v>758</v>
      </c>
      <c r="MVL67" s="565" t="s">
        <v>758</v>
      </c>
      <c r="MVM67" s="565" t="s">
        <v>758</v>
      </c>
      <c r="MVN67" s="565" t="s">
        <v>758</v>
      </c>
      <c r="MVO67" s="565" t="s">
        <v>758</v>
      </c>
      <c r="MVP67" s="565" t="s">
        <v>758</v>
      </c>
      <c r="MVQ67" s="565" t="s">
        <v>758</v>
      </c>
      <c r="MVR67" s="565" t="s">
        <v>758</v>
      </c>
      <c r="MVS67" s="565" t="s">
        <v>758</v>
      </c>
      <c r="MVT67" s="565" t="s">
        <v>758</v>
      </c>
      <c r="MVU67" s="565" t="s">
        <v>758</v>
      </c>
      <c r="MVV67" s="565" t="s">
        <v>758</v>
      </c>
      <c r="MVW67" s="565" t="s">
        <v>758</v>
      </c>
      <c r="MVX67" s="565" t="s">
        <v>758</v>
      </c>
      <c r="MVY67" s="565" t="s">
        <v>758</v>
      </c>
      <c r="MVZ67" s="565" t="s">
        <v>758</v>
      </c>
      <c r="MWA67" s="565" t="s">
        <v>758</v>
      </c>
      <c r="MWB67" s="565" t="s">
        <v>758</v>
      </c>
      <c r="MWC67" s="565" t="s">
        <v>758</v>
      </c>
      <c r="MWD67" s="565" t="s">
        <v>758</v>
      </c>
      <c r="MWE67" s="565" t="s">
        <v>758</v>
      </c>
      <c r="MWF67" s="565" t="s">
        <v>758</v>
      </c>
      <c r="MWG67" s="565" t="s">
        <v>758</v>
      </c>
      <c r="MWH67" s="565" t="s">
        <v>758</v>
      </c>
      <c r="MWI67" s="565" t="s">
        <v>758</v>
      </c>
      <c r="MWJ67" s="565" t="s">
        <v>758</v>
      </c>
      <c r="MWK67" s="565" t="s">
        <v>758</v>
      </c>
      <c r="MWL67" s="565" t="s">
        <v>758</v>
      </c>
      <c r="MWM67" s="565" t="s">
        <v>758</v>
      </c>
      <c r="MWN67" s="565" t="s">
        <v>758</v>
      </c>
      <c r="MWO67" s="565" t="s">
        <v>758</v>
      </c>
      <c r="MWP67" s="565" t="s">
        <v>758</v>
      </c>
      <c r="MWQ67" s="565" t="s">
        <v>758</v>
      </c>
      <c r="MWR67" s="565" t="s">
        <v>758</v>
      </c>
      <c r="MWS67" s="565" t="s">
        <v>758</v>
      </c>
      <c r="MWT67" s="565" t="s">
        <v>758</v>
      </c>
      <c r="MWU67" s="565" t="s">
        <v>758</v>
      </c>
      <c r="MWV67" s="565" t="s">
        <v>758</v>
      </c>
      <c r="MWW67" s="565" t="s">
        <v>758</v>
      </c>
      <c r="MWX67" s="565" t="s">
        <v>758</v>
      </c>
      <c r="MWY67" s="565" t="s">
        <v>758</v>
      </c>
      <c r="MWZ67" s="565" t="s">
        <v>758</v>
      </c>
      <c r="MXA67" s="565" t="s">
        <v>758</v>
      </c>
      <c r="MXB67" s="565" t="s">
        <v>758</v>
      </c>
      <c r="MXC67" s="565" t="s">
        <v>758</v>
      </c>
      <c r="MXD67" s="565" t="s">
        <v>758</v>
      </c>
      <c r="MXE67" s="565" t="s">
        <v>758</v>
      </c>
      <c r="MXF67" s="565" t="s">
        <v>758</v>
      </c>
      <c r="MXG67" s="565" t="s">
        <v>758</v>
      </c>
      <c r="MXH67" s="565" t="s">
        <v>758</v>
      </c>
      <c r="MXI67" s="565" t="s">
        <v>758</v>
      </c>
      <c r="MXJ67" s="565" t="s">
        <v>758</v>
      </c>
      <c r="MXK67" s="565" t="s">
        <v>758</v>
      </c>
      <c r="MXL67" s="565" t="s">
        <v>758</v>
      </c>
      <c r="MXM67" s="565" t="s">
        <v>758</v>
      </c>
      <c r="MXN67" s="565" t="s">
        <v>758</v>
      </c>
      <c r="MXO67" s="565" t="s">
        <v>758</v>
      </c>
      <c r="MXP67" s="565" t="s">
        <v>758</v>
      </c>
      <c r="MXQ67" s="565" t="s">
        <v>758</v>
      </c>
      <c r="MXR67" s="565" t="s">
        <v>758</v>
      </c>
      <c r="MXS67" s="565" t="s">
        <v>758</v>
      </c>
      <c r="MXT67" s="565" t="s">
        <v>758</v>
      </c>
      <c r="MXU67" s="565" t="s">
        <v>758</v>
      </c>
      <c r="MXV67" s="565" t="s">
        <v>758</v>
      </c>
      <c r="MXW67" s="565" t="s">
        <v>758</v>
      </c>
      <c r="MXX67" s="565" t="s">
        <v>758</v>
      </c>
      <c r="MXY67" s="565" t="s">
        <v>758</v>
      </c>
      <c r="MXZ67" s="565" t="s">
        <v>758</v>
      </c>
      <c r="MYA67" s="565" t="s">
        <v>758</v>
      </c>
      <c r="MYB67" s="565" t="s">
        <v>758</v>
      </c>
      <c r="MYC67" s="565" t="s">
        <v>758</v>
      </c>
      <c r="MYD67" s="565" t="s">
        <v>758</v>
      </c>
      <c r="MYE67" s="565" t="s">
        <v>758</v>
      </c>
      <c r="MYF67" s="565" t="s">
        <v>758</v>
      </c>
      <c r="MYG67" s="565" t="s">
        <v>758</v>
      </c>
      <c r="MYH67" s="565" t="s">
        <v>758</v>
      </c>
      <c r="MYI67" s="565" t="s">
        <v>758</v>
      </c>
      <c r="MYJ67" s="565" t="s">
        <v>758</v>
      </c>
      <c r="MYK67" s="565" t="s">
        <v>758</v>
      </c>
      <c r="MYL67" s="565" t="s">
        <v>758</v>
      </c>
      <c r="MYM67" s="565" t="s">
        <v>758</v>
      </c>
      <c r="MYN67" s="565" t="s">
        <v>758</v>
      </c>
      <c r="MYO67" s="565" t="s">
        <v>758</v>
      </c>
      <c r="MYP67" s="565" t="s">
        <v>758</v>
      </c>
      <c r="MYQ67" s="565" t="s">
        <v>758</v>
      </c>
      <c r="MYR67" s="565" t="s">
        <v>758</v>
      </c>
      <c r="MYS67" s="565" t="s">
        <v>758</v>
      </c>
      <c r="MYT67" s="565" t="s">
        <v>758</v>
      </c>
      <c r="MYU67" s="565" t="s">
        <v>758</v>
      </c>
      <c r="MYV67" s="565" t="s">
        <v>758</v>
      </c>
      <c r="MYW67" s="565" t="s">
        <v>758</v>
      </c>
      <c r="MYX67" s="565" t="s">
        <v>758</v>
      </c>
      <c r="MYY67" s="565" t="s">
        <v>758</v>
      </c>
      <c r="MYZ67" s="565" t="s">
        <v>758</v>
      </c>
      <c r="MZA67" s="565" t="s">
        <v>758</v>
      </c>
      <c r="MZB67" s="565" t="s">
        <v>758</v>
      </c>
      <c r="MZC67" s="565" t="s">
        <v>758</v>
      </c>
      <c r="MZD67" s="565" t="s">
        <v>758</v>
      </c>
      <c r="MZE67" s="565" t="s">
        <v>758</v>
      </c>
      <c r="MZF67" s="565" t="s">
        <v>758</v>
      </c>
      <c r="MZG67" s="565" t="s">
        <v>758</v>
      </c>
      <c r="MZH67" s="565" t="s">
        <v>758</v>
      </c>
      <c r="MZI67" s="565" t="s">
        <v>758</v>
      </c>
      <c r="MZJ67" s="565" t="s">
        <v>758</v>
      </c>
      <c r="MZK67" s="565" t="s">
        <v>758</v>
      </c>
      <c r="MZL67" s="565" t="s">
        <v>758</v>
      </c>
      <c r="MZM67" s="565" t="s">
        <v>758</v>
      </c>
      <c r="MZN67" s="565" t="s">
        <v>758</v>
      </c>
      <c r="MZO67" s="565" t="s">
        <v>758</v>
      </c>
      <c r="MZP67" s="565" t="s">
        <v>758</v>
      </c>
      <c r="MZQ67" s="565" t="s">
        <v>758</v>
      </c>
      <c r="MZR67" s="565" t="s">
        <v>758</v>
      </c>
      <c r="MZS67" s="565" t="s">
        <v>758</v>
      </c>
      <c r="MZT67" s="565" t="s">
        <v>758</v>
      </c>
      <c r="MZU67" s="565" t="s">
        <v>758</v>
      </c>
      <c r="MZV67" s="565" t="s">
        <v>758</v>
      </c>
      <c r="MZW67" s="565" t="s">
        <v>758</v>
      </c>
      <c r="MZX67" s="565" t="s">
        <v>758</v>
      </c>
      <c r="MZY67" s="565" t="s">
        <v>758</v>
      </c>
      <c r="MZZ67" s="565" t="s">
        <v>758</v>
      </c>
      <c r="NAA67" s="565" t="s">
        <v>758</v>
      </c>
      <c r="NAB67" s="565" t="s">
        <v>758</v>
      </c>
      <c r="NAC67" s="565" t="s">
        <v>758</v>
      </c>
      <c r="NAD67" s="565" t="s">
        <v>758</v>
      </c>
      <c r="NAE67" s="565" t="s">
        <v>758</v>
      </c>
      <c r="NAF67" s="565" t="s">
        <v>758</v>
      </c>
      <c r="NAG67" s="565" t="s">
        <v>758</v>
      </c>
      <c r="NAH67" s="565" t="s">
        <v>758</v>
      </c>
      <c r="NAI67" s="565" t="s">
        <v>758</v>
      </c>
      <c r="NAJ67" s="565" t="s">
        <v>758</v>
      </c>
      <c r="NAK67" s="565" t="s">
        <v>758</v>
      </c>
      <c r="NAL67" s="565" t="s">
        <v>758</v>
      </c>
      <c r="NAM67" s="565" t="s">
        <v>758</v>
      </c>
      <c r="NAN67" s="565" t="s">
        <v>758</v>
      </c>
      <c r="NAO67" s="565" t="s">
        <v>758</v>
      </c>
      <c r="NAP67" s="565" t="s">
        <v>758</v>
      </c>
      <c r="NAQ67" s="565" t="s">
        <v>758</v>
      </c>
      <c r="NAR67" s="565" t="s">
        <v>758</v>
      </c>
      <c r="NAS67" s="565" t="s">
        <v>758</v>
      </c>
      <c r="NAT67" s="565" t="s">
        <v>758</v>
      </c>
      <c r="NAU67" s="565" t="s">
        <v>758</v>
      </c>
      <c r="NAV67" s="565" t="s">
        <v>758</v>
      </c>
      <c r="NAW67" s="565" t="s">
        <v>758</v>
      </c>
      <c r="NAX67" s="565" t="s">
        <v>758</v>
      </c>
      <c r="NAY67" s="565" t="s">
        <v>758</v>
      </c>
      <c r="NAZ67" s="565" t="s">
        <v>758</v>
      </c>
      <c r="NBA67" s="565" t="s">
        <v>758</v>
      </c>
      <c r="NBB67" s="565" t="s">
        <v>758</v>
      </c>
      <c r="NBC67" s="565" t="s">
        <v>758</v>
      </c>
      <c r="NBD67" s="565" t="s">
        <v>758</v>
      </c>
      <c r="NBE67" s="565" t="s">
        <v>758</v>
      </c>
      <c r="NBF67" s="565" t="s">
        <v>758</v>
      </c>
      <c r="NBG67" s="565" t="s">
        <v>758</v>
      </c>
      <c r="NBH67" s="565" t="s">
        <v>758</v>
      </c>
      <c r="NBI67" s="565" t="s">
        <v>758</v>
      </c>
      <c r="NBJ67" s="565" t="s">
        <v>758</v>
      </c>
      <c r="NBK67" s="565" t="s">
        <v>758</v>
      </c>
      <c r="NBL67" s="565" t="s">
        <v>758</v>
      </c>
      <c r="NBM67" s="565" t="s">
        <v>758</v>
      </c>
      <c r="NBN67" s="565" t="s">
        <v>758</v>
      </c>
      <c r="NBO67" s="565" t="s">
        <v>758</v>
      </c>
      <c r="NBP67" s="565" t="s">
        <v>758</v>
      </c>
      <c r="NBQ67" s="565" t="s">
        <v>758</v>
      </c>
      <c r="NBR67" s="565" t="s">
        <v>758</v>
      </c>
      <c r="NBS67" s="565" t="s">
        <v>758</v>
      </c>
      <c r="NBT67" s="565" t="s">
        <v>758</v>
      </c>
      <c r="NBU67" s="565" t="s">
        <v>758</v>
      </c>
      <c r="NBV67" s="565" t="s">
        <v>758</v>
      </c>
      <c r="NBW67" s="565" t="s">
        <v>758</v>
      </c>
      <c r="NBX67" s="565" t="s">
        <v>758</v>
      </c>
      <c r="NBY67" s="565" t="s">
        <v>758</v>
      </c>
      <c r="NBZ67" s="565" t="s">
        <v>758</v>
      </c>
      <c r="NCA67" s="565" t="s">
        <v>758</v>
      </c>
      <c r="NCB67" s="565" t="s">
        <v>758</v>
      </c>
      <c r="NCC67" s="565" t="s">
        <v>758</v>
      </c>
      <c r="NCD67" s="565" t="s">
        <v>758</v>
      </c>
      <c r="NCE67" s="565" t="s">
        <v>758</v>
      </c>
      <c r="NCF67" s="565" t="s">
        <v>758</v>
      </c>
      <c r="NCG67" s="565" t="s">
        <v>758</v>
      </c>
      <c r="NCH67" s="565" t="s">
        <v>758</v>
      </c>
      <c r="NCI67" s="565" t="s">
        <v>758</v>
      </c>
      <c r="NCJ67" s="565" t="s">
        <v>758</v>
      </c>
      <c r="NCK67" s="565" t="s">
        <v>758</v>
      </c>
      <c r="NCL67" s="565" t="s">
        <v>758</v>
      </c>
      <c r="NCM67" s="565" t="s">
        <v>758</v>
      </c>
      <c r="NCN67" s="565" t="s">
        <v>758</v>
      </c>
      <c r="NCO67" s="565" t="s">
        <v>758</v>
      </c>
      <c r="NCP67" s="565" t="s">
        <v>758</v>
      </c>
      <c r="NCQ67" s="565" t="s">
        <v>758</v>
      </c>
      <c r="NCR67" s="565" t="s">
        <v>758</v>
      </c>
      <c r="NCS67" s="565" t="s">
        <v>758</v>
      </c>
      <c r="NCT67" s="565" t="s">
        <v>758</v>
      </c>
      <c r="NCU67" s="565" t="s">
        <v>758</v>
      </c>
      <c r="NCV67" s="565" t="s">
        <v>758</v>
      </c>
      <c r="NCW67" s="565" t="s">
        <v>758</v>
      </c>
      <c r="NCX67" s="565" t="s">
        <v>758</v>
      </c>
      <c r="NCY67" s="565" t="s">
        <v>758</v>
      </c>
      <c r="NCZ67" s="565" t="s">
        <v>758</v>
      </c>
      <c r="NDA67" s="565" t="s">
        <v>758</v>
      </c>
      <c r="NDB67" s="565" t="s">
        <v>758</v>
      </c>
      <c r="NDC67" s="565" t="s">
        <v>758</v>
      </c>
      <c r="NDD67" s="565" t="s">
        <v>758</v>
      </c>
      <c r="NDE67" s="565" t="s">
        <v>758</v>
      </c>
      <c r="NDF67" s="565" t="s">
        <v>758</v>
      </c>
      <c r="NDG67" s="565" t="s">
        <v>758</v>
      </c>
      <c r="NDH67" s="565" t="s">
        <v>758</v>
      </c>
      <c r="NDI67" s="565" t="s">
        <v>758</v>
      </c>
      <c r="NDJ67" s="565" t="s">
        <v>758</v>
      </c>
      <c r="NDK67" s="565" t="s">
        <v>758</v>
      </c>
      <c r="NDL67" s="565" t="s">
        <v>758</v>
      </c>
      <c r="NDM67" s="565" t="s">
        <v>758</v>
      </c>
      <c r="NDN67" s="565" t="s">
        <v>758</v>
      </c>
      <c r="NDO67" s="565" t="s">
        <v>758</v>
      </c>
      <c r="NDP67" s="565" t="s">
        <v>758</v>
      </c>
      <c r="NDQ67" s="565" t="s">
        <v>758</v>
      </c>
      <c r="NDR67" s="565" t="s">
        <v>758</v>
      </c>
      <c r="NDS67" s="565" t="s">
        <v>758</v>
      </c>
      <c r="NDT67" s="565" t="s">
        <v>758</v>
      </c>
      <c r="NDU67" s="565" t="s">
        <v>758</v>
      </c>
      <c r="NDV67" s="565" t="s">
        <v>758</v>
      </c>
      <c r="NDW67" s="565" t="s">
        <v>758</v>
      </c>
      <c r="NDX67" s="565" t="s">
        <v>758</v>
      </c>
      <c r="NDY67" s="565" t="s">
        <v>758</v>
      </c>
      <c r="NDZ67" s="565" t="s">
        <v>758</v>
      </c>
      <c r="NEA67" s="565" t="s">
        <v>758</v>
      </c>
      <c r="NEB67" s="565" t="s">
        <v>758</v>
      </c>
      <c r="NEC67" s="565" t="s">
        <v>758</v>
      </c>
      <c r="NED67" s="565" t="s">
        <v>758</v>
      </c>
      <c r="NEE67" s="565" t="s">
        <v>758</v>
      </c>
      <c r="NEF67" s="565" t="s">
        <v>758</v>
      </c>
      <c r="NEG67" s="565" t="s">
        <v>758</v>
      </c>
      <c r="NEH67" s="565" t="s">
        <v>758</v>
      </c>
      <c r="NEI67" s="565" t="s">
        <v>758</v>
      </c>
      <c r="NEJ67" s="565" t="s">
        <v>758</v>
      </c>
      <c r="NEK67" s="565" t="s">
        <v>758</v>
      </c>
      <c r="NEL67" s="565" t="s">
        <v>758</v>
      </c>
      <c r="NEM67" s="565" t="s">
        <v>758</v>
      </c>
      <c r="NEN67" s="565" t="s">
        <v>758</v>
      </c>
      <c r="NEO67" s="565" t="s">
        <v>758</v>
      </c>
      <c r="NEP67" s="565" t="s">
        <v>758</v>
      </c>
      <c r="NEQ67" s="565" t="s">
        <v>758</v>
      </c>
      <c r="NER67" s="565" t="s">
        <v>758</v>
      </c>
      <c r="NES67" s="565" t="s">
        <v>758</v>
      </c>
      <c r="NET67" s="565" t="s">
        <v>758</v>
      </c>
      <c r="NEU67" s="565" t="s">
        <v>758</v>
      </c>
      <c r="NEV67" s="565" t="s">
        <v>758</v>
      </c>
      <c r="NEW67" s="565" t="s">
        <v>758</v>
      </c>
      <c r="NEX67" s="565" t="s">
        <v>758</v>
      </c>
      <c r="NEY67" s="565" t="s">
        <v>758</v>
      </c>
      <c r="NEZ67" s="565" t="s">
        <v>758</v>
      </c>
      <c r="NFA67" s="565" t="s">
        <v>758</v>
      </c>
      <c r="NFB67" s="565" t="s">
        <v>758</v>
      </c>
      <c r="NFC67" s="565" t="s">
        <v>758</v>
      </c>
      <c r="NFD67" s="565" t="s">
        <v>758</v>
      </c>
      <c r="NFE67" s="565" t="s">
        <v>758</v>
      </c>
      <c r="NFF67" s="565" t="s">
        <v>758</v>
      </c>
      <c r="NFG67" s="565" t="s">
        <v>758</v>
      </c>
      <c r="NFH67" s="565" t="s">
        <v>758</v>
      </c>
      <c r="NFI67" s="565" t="s">
        <v>758</v>
      </c>
      <c r="NFJ67" s="565" t="s">
        <v>758</v>
      </c>
      <c r="NFK67" s="565" t="s">
        <v>758</v>
      </c>
      <c r="NFL67" s="565" t="s">
        <v>758</v>
      </c>
      <c r="NFM67" s="565" t="s">
        <v>758</v>
      </c>
      <c r="NFN67" s="565" t="s">
        <v>758</v>
      </c>
      <c r="NFO67" s="565" t="s">
        <v>758</v>
      </c>
      <c r="NFP67" s="565" t="s">
        <v>758</v>
      </c>
      <c r="NFQ67" s="565" t="s">
        <v>758</v>
      </c>
      <c r="NFR67" s="565" t="s">
        <v>758</v>
      </c>
      <c r="NFS67" s="565" t="s">
        <v>758</v>
      </c>
      <c r="NFT67" s="565" t="s">
        <v>758</v>
      </c>
      <c r="NFU67" s="565" t="s">
        <v>758</v>
      </c>
      <c r="NFV67" s="565" t="s">
        <v>758</v>
      </c>
      <c r="NFW67" s="565" t="s">
        <v>758</v>
      </c>
      <c r="NFX67" s="565" t="s">
        <v>758</v>
      </c>
      <c r="NFY67" s="565" t="s">
        <v>758</v>
      </c>
      <c r="NFZ67" s="565" t="s">
        <v>758</v>
      </c>
      <c r="NGA67" s="565" t="s">
        <v>758</v>
      </c>
      <c r="NGB67" s="565" t="s">
        <v>758</v>
      </c>
      <c r="NGC67" s="565" t="s">
        <v>758</v>
      </c>
      <c r="NGD67" s="565" t="s">
        <v>758</v>
      </c>
      <c r="NGE67" s="565" t="s">
        <v>758</v>
      </c>
      <c r="NGF67" s="565" t="s">
        <v>758</v>
      </c>
      <c r="NGG67" s="565" t="s">
        <v>758</v>
      </c>
      <c r="NGH67" s="565" t="s">
        <v>758</v>
      </c>
      <c r="NGI67" s="565" t="s">
        <v>758</v>
      </c>
      <c r="NGJ67" s="565" t="s">
        <v>758</v>
      </c>
      <c r="NGK67" s="565" t="s">
        <v>758</v>
      </c>
      <c r="NGL67" s="565" t="s">
        <v>758</v>
      </c>
      <c r="NGM67" s="565" t="s">
        <v>758</v>
      </c>
      <c r="NGN67" s="565" t="s">
        <v>758</v>
      </c>
      <c r="NGO67" s="565" t="s">
        <v>758</v>
      </c>
      <c r="NGP67" s="565" t="s">
        <v>758</v>
      </c>
      <c r="NGQ67" s="565" t="s">
        <v>758</v>
      </c>
      <c r="NGR67" s="565" t="s">
        <v>758</v>
      </c>
      <c r="NGS67" s="565" t="s">
        <v>758</v>
      </c>
      <c r="NGT67" s="565" t="s">
        <v>758</v>
      </c>
      <c r="NGU67" s="565" t="s">
        <v>758</v>
      </c>
      <c r="NGV67" s="565" t="s">
        <v>758</v>
      </c>
      <c r="NGW67" s="565" t="s">
        <v>758</v>
      </c>
      <c r="NGX67" s="565" t="s">
        <v>758</v>
      </c>
      <c r="NGY67" s="565" t="s">
        <v>758</v>
      </c>
      <c r="NGZ67" s="565" t="s">
        <v>758</v>
      </c>
      <c r="NHA67" s="565" t="s">
        <v>758</v>
      </c>
      <c r="NHB67" s="565" t="s">
        <v>758</v>
      </c>
      <c r="NHC67" s="565" t="s">
        <v>758</v>
      </c>
      <c r="NHD67" s="565" t="s">
        <v>758</v>
      </c>
      <c r="NHE67" s="565" t="s">
        <v>758</v>
      </c>
      <c r="NHF67" s="565" t="s">
        <v>758</v>
      </c>
      <c r="NHG67" s="565" t="s">
        <v>758</v>
      </c>
      <c r="NHH67" s="565" t="s">
        <v>758</v>
      </c>
      <c r="NHI67" s="565" t="s">
        <v>758</v>
      </c>
      <c r="NHJ67" s="565" t="s">
        <v>758</v>
      </c>
      <c r="NHK67" s="565" t="s">
        <v>758</v>
      </c>
      <c r="NHL67" s="565" t="s">
        <v>758</v>
      </c>
      <c r="NHM67" s="565" t="s">
        <v>758</v>
      </c>
      <c r="NHN67" s="565" t="s">
        <v>758</v>
      </c>
      <c r="NHO67" s="565" t="s">
        <v>758</v>
      </c>
      <c r="NHP67" s="565" t="s">
        <v>758</v>
      </c>
      <c r="NHQ67" s="565" t="s">
        <v>758</v>
      </c>
      <c r="NHR67" s="565" t="s">
        <v>758</v>
      </c>
      <c r="NHS67" s="565" t="s">
        <v>758</v>
      </c>
      <c r="NHT67" s="565" t="s">
        <v>758</v>
      </c>
      <c r="NHU67" s="565" t="s">
        <v>758</v>
      </c>
      <c r="NHV67" s="565" t="s">
        <v>758</v>
      </c>
      <c r="NHW67" s="565" t="s">
        <v>758</v>
      </c>
      <c r="NHX67" s="565" t="s">
        <v>758</v>
      </c>
      <c r="NHY67" s="565" t="s">
        <v>758</v>
      </c>
      <c r="NHZ67" s="565" t="s">
        <v>758</v>
      </c>
      <c r="NIA67" s="565" t="s">
        <v>758</v>
      </c>
      <c r="NIB67" s="565" t="s">
        <v>758</v>
      </c>
      <c r="NIC67" s="565" t="s">
        <v>758</v>
      </c>
      <c r="NID67" s="565" t="s">
        <v>758</v>
      </c>
      <c r="NIE67" s="565" t="s">
        <v>758</v>
      </c>
      <c r="NIF67" s="565" t="s">
        <v>758</v>
      </c>
      <c r="NIG67" s="565" t="s">
        <v>758</v>
      </c>
      <c r="NIH67" s="565" t="s">
        <v>758</v>
      </c>
      <c r="NII67" s="565" t="s">
        <v>758</v>
      </c>
      <c r="NIJ67" s="565" t="s">
        <v>758</v>
      </c>
      <c r="NIK67" s="565" t="s">
        <v>758</v>
      </c>
      <c r="NIL67" s="565" t="s">
        <v>758</v>
      </c>
      <c r="NIM67" s="565" t="s">
        <v>758</v>
      </c>
      <c r="NIN67" s="565" t="s">
        <v>758</v>
      </c>
      <c r="NIO67" s="565" t="s">
        <v>758</v>
      </c>
      <c r="NIP67" s="565" t="s">
        <v>758</v>
      </c>
      <c r="NIQ67" s="565" t="s">
        <v>758</v>
      </c>
      <c r="NIR67" s="565" t="s">
        <v>758</v>
      </c>
      <c r="NIS67" s="565" t="s">
        <v>758</v>
      </c>
      <c r="NIT67" s="565" t="s">
        <v>758</v>
      </c>
      <c r="NIU67" s="565" t="s">
        <v>758</v>
      </c>
      <c r="NIV67" s="565" t="s">
        <v>758</v>
      </c>
      <c r="NIW67" s="565" t="s">
        <v>758</v>
      </c>
      <c r="NIX67" s="565" t="s">
        <v>758</v>
      </c>
      <c r="NIY67" s="565" t="s">
        <v>758</v>
      </c>
      <c r="NIZ67" s="565" t="s">
        <v>758</v>
      </c>
      <c r="NJA67" s="565" t="s">
        <v>758</v>
      </c>
      <c r="NJB67" s="565" t="s">
        <v>758</v>
      </c>
      <c r="NJC67" s="565" t="s">
        <v>758</v>
      </c>
      <c r="NJD67" s="565" t="s">
        <v>758</v>
      </c>
      <c r="NJE67" s="565" t="s">
        <v>758</v>
      </c>
      <c r="NJF67" s="565" t="s">
        <v>758</v>
      </c>
      <c r="NJG67" s="565" t="s">
        <v>758</v>
      </c>
      <c r="NJH67" s="565" t="s">
        <v>758</v>
      </c>
      <c r="NJI67" s="565" t="s">
        <v>758</v>
      </c>
      <c r="NJJ67" s="565" t="s">
        <v>758</v>
      </c>
      <c r="NJK67" s="565" t="s">
        <v>758</v>
      </c>
      <c r="NJL67" s="565" t="s">
        <v>758</v>
      </c>
      <c r="NJM67" s="565" t="s">
        <v>758</v>
      </c>
      <c r="NJN67" s="565" t="s">
        <v>758</v>
      </c>
      <c r="NJO67" s="565" t="s">
        <v>758</v>
      </c>
      <c r="NJP67" s="565" t="s">
        <v>758</v>
      </c>
      <c r="NJQ67" s="565" t="s">
        <v>758</v>
      </c>
      <c r="NJR67" s="565" t="s">
        <v>758</v>
      </c>
      <c r="NJS67" s="565" t="s">
        <v>758</v>
      </c>
      <c r="NJT67" s="565" t="s">
        <v>758</v>
      </c>
      <c r="NJU67" s="565" t="s">
        <v>758</v>
      </c>
      <c r="NJV67" s="565" t="s">
        <v>758</v>
      </c>
      <c r="NJW67" s="565" t="s">
        <v>758</v>
      </c>
      <c r="NJX67" s="565" t="s">
        <v>758</v>
      </c>
      <c r="NJY67" s="565" t="s">
        <v>758</v>
      </c>
      <c r="NJZ67" s="565" t="s">
        <v>758</v>
      </c>
      <c r="NKA67" s="565" t="s">
        <v>758</v>
      </c>
      <c r="NKB67" s="565" t="s">
        <v>758</v>
      </c>
      <c r="NKC67" s="565" t="s">
        <v>758</v>
      </c>
      <c r="NKD67" s="565" t="s">
        <v>758</v>
      </c>
      <c r="NKE67" s="565" t="s">
        <v>758</v>
      </c>
      <c r="NKF67" s="565" t="s">
        <v>758</v>
      </c>
      <c r="NKG67" s="565" t="s">
        <v>758</v>
      </c>
      <c r="NKH67" s="565" t="s">
        <v>758</v>
      </c>
      <c r="NKI67" s="565" t="s">
        <v>758</v>
      </c>
      <c r="NKJ67" s="565" t="s">
        <v>758</v>
      </c>
      <c r="NKK67" s="565" t="s">
        <v>758</v>
      </c>
      <c r="NKL67" s="565" t="s">
        <v>758</v>
      </c>
      <c r="NKM67" s="565" t="s">
        <v>758</v>
      </c>
      <c r="NKN67" s="565" t="s">
        <v>758</v>
      </c>
      <c r="NKO67" s="565" t="s">
        <v>758</v>
      </c>
      <c r="NKP67" s="565" t="s">
        <v>758</v>
      </c>
      <c r="NKQ67" s="565" t="s">
        <v>758</v>
      </c>
      <c r="NKR67" s="565" t="s">
        <v>758</v>
      </c>
      <c r="NKS67" s="565" t="s">
        <v>758</v>
      </c>
      <c r="NKT67" s="565" t="s">
        <v>758</v>
      </c>
      <c r="NKU67" s="565" t="s">
        <v>758</v>
      </c>
      <c r="NKV67" s="565" t="s">
        <v>758</v>
      </c>
      <c r="NKW67" s="565" t="s">
        <v>758</v>
      </c>
      <c r="NKX67" s="565" t="s">
        <v>758</v>
      </c>
      <c r="NKY67" s="565" t="s">
        <v>758</v>
      </c>
      <c r="NKZ67" s="565" t="s">
        <v>758</v>
      </c>
      <c r="NLA67" s="565" t="s">
        <v>758</v>
      </c>
      <c r="NLB67" s="565" t="s">
        <v>758</v>
      </c>
      <c r="NLC67" s="565" t="s">
        <v>758</v>
      </c>
      <c r="NLD67" s="565" t="s">
        <v>758</v>
      </c>
      <c r="NLE67" s="565" t="s">
        <v>758</v>
      </c>
      <c r="NLF67" s="565" t="s">
        <v>758</v>
      </c>
      <c r="NLG67" s="565" t="s">
        <v>758</v>
      </c>
      <c r="NLH67" s="565" t="s">
        <v>758</v>
      </c>
      <c r="NLI67" s="565" t="s">
        <v>758</v>
      </c>
      <c r="NLJ67" s="565" t="s">
        <v>758</v>
      </c>
      <c r="NLK67" s="565" t="s">
        <v>758</v>
      </c>
      <c r="NLL67" s="565" t="s">
        <v>758</v>
      </c>
      <c r="NLM67" s="565" t="s">
        <v>758</v>
      </c>
      <c r="NLN67" s="565" t="s">
        <v>758</v>
      </c>
      <c r="NLO67" s="565" t="s">
        <v>758</v>
      </c>
      <c r="NLP67" s="565" t="s">
        <v>758</v>
      </c>
      <c r="NLQ67" s="565" t="s">
        <v>758</v>
      </c>
      <c r="NLR67" s="565" t="s">
        <v>758</v>
      </c>
      <c r="NLS67" s="565" t="s">
        <v>758</v>
      </c>
      <c r="NLT67" s="565" t="s">
        <v>758</v>
      </c>
      <c r="NLU67" s="565" t="s">
        <v>758</v>
      </c>
      <c r="NLV67" s="565" t="s">
        <v>758</v>
      </c>
      <c r="NLW67" s="565" t="s">
        <v>758</v>
      </c>
      <c r="NLX67" s="565" t="s">
        <v>758</v>
      </c>
      <c r="NLY67" s="565" t="s">
        <v>758</v>
      </c>
      <c r="NLZ67" s="565" t="s">
        <v>758</v>
      </c>
      <c r="NMA67" s="565" t="s">
        <v>758</v>
      </c>
      <c r="NMB67" s="565" t="s">
        <v>758</v>
      </c>
      <c r="NMC67" s="565" t="s">
        <v>758</v>
      </c>
      <c r="NMD67" s="565" t="s">
        <v>758</v>
      </c>
      <c r="NME67" s="565" t="s">
        <v>758</v>
      </c>
      <c r="NMF67" s="565" t="s">
        <v>758</v>
      </c>
      <c r="NMG67" s="565" t="s">
        <v>758</v>
      </c>
      <c r="NMH67" s="565" t="s">
        <v>758</v>
      </c>
      <c r="NMI67" s="565" t="s">
        <v>758</v>
      </c>
      <c r="NMJ67" s="565" t="s">
        <v>758</v>
      </c>
      <c r="NMK67" s="565" t="s">
        <v>758</v>
      </c>
      <c r="NML67" s="565" t="s">
        <v>758</v>
      </c>
      <c r="NMM67" s="565" t="s">
        <v>758</v>
      </c>
      <c r="NMN67" s="565" t="s">
        <v>758</v>
      </c>
      <c r="NMO67" s="565" t="s">
        <v>758</v>
      </c>
      <c r="NMP67" s="565" t="s">
        <v>758</v>
      </c>
      <c r="NMQ67" s="565" t="s">
        <v>758</v>
      </c>
      <c r="NMR67" s="565" t="s">
        <v>758</v>
      </c>
      <c r="NMS67" s="565" t="s">
        <v>758</v>
      </c>
      <c r="NMT67" s="565" t="s">
        <v>758</v>
      </c>
      <c r="NMU67" s="565" t="s">
        <v>758</v>
      </c>
      <c r="NMV67" s="565" t="s">
        <v>758</v>
      </c>
      <c r="NMW67" s="565" t="s">
        <v>758</v>
      </c>
      <c r="NMX67" s="565" t="s">
        <v>758</v>
      </c>
      <c r="NMY67" s="565" t="s">
        <v>758</v>
      </c>
      <c r="NMZ67" s="565" t="s">
        <v>758</v>
      </c>
      <c r="NNA67" s="565" t="s">
        <v>758</v>
      </c>
      <c r="NNB67" s="565" t="s">
        <v>758</v>
      </c>
      <c r="NNC67" s="565" t="s">
        <v>758</v>
      </c>
      <c r="NND67" s="565" t="s">
        <v>758</v>
      </c>
      <c r="NNE67" s="565" t="s">
        <v>758</v>
      </c>
      <c r="NNF67" s="565" t="s">
        <v>758</v>
      </c>
      <c r="NNG67" s="565" t="s">
        <v>758</v>
      </c>
      <c r="NNH67" s="565" t="s">
        <v>758</v>
      </c>
      <c r="NNI67" s="565" t="s">
        <v>758</v>
      </c>
      <c r="NNJ67" s="565" t="s">
        <v>758</v>
      </c>
      <c r="NNK67" s="565" t="s">
        <v>758</v>
      </c>
      <c r="NNL67" s="565" t="s">
        <v>758</v>
      </c>
      <c r="NNM67" s="565" t="s">
        <v>758</v>
      </c>
      <c r="NNN67" s="565" t="s">
        <v>758</v>
      </c>
      <c r="NNO67" s="565" t="s">
        <v>758</v>
      </c>
      <c r="NNP67" s="565" t="s">
        <v>758</v>
      </c>
      <c r="NNQ67" s="565" t="s">
        <v>758</v>
      </c>
      <c r="NNR67" s="565" t="s">
        <v>758</v>
      </c>
      <c r="NNS67" s="565" t="s">
        <v>758</v>
      </c>
      <c r="NNT67" s="565" t="s">
        <v>758</v>
      </c>
      <c r="NNU67" s="565" t="s">
        <v>758</v>
      </c>
      <c r="NNV67" s="565" t="s">
        <v>758</v>
      </c>
      <c r="NNW67" s="565" t="s">
        <v>758</v>
      </c>
      <c r="NNX67" s="565" t="s">
        <v>758</v>
      </c>
      <c r="NNY67" s="565" t="s">
        <v>758</v>
      </c>
      <c r="NNZ67" s="565" t="s">
        <v>758</v>
      </c>
      <c r="NOA67" s="565" t="s">
        <v>758</v>
      </c>
      <c r="NOB67" s="565" t="s">
        <v>758</v>
      </c>
      <c r="NOC67" s="565" t="s">
        <v>758</v>
      </c>
      <c r="NOD67" s="565" t="s">
        <v>758</v>
      </c>
      <c r="NOE67" s="565" t="s">
        <v>758</v>
      </c>
      <c r="NOF67" s="565" t="s">
        <v>758</v>
      </c>
      <c r="NOG67" s="565" t="s">
        <v>758</v>
      </c>
      <c r="NOH67" s="565" t="s">
        <v>758</v>
      </c>
      <c r="NOI67" s="565" t="s">
        <v>758</v>
      </c>
      <c r="NOJ67" s="565" t="s">
        <v>758</v>
      </c>
      <c r="NOK67" s="565" t="s">
        <v>758</v>
      </c>
      <c r="NOL67" s="565" t="s">
        <v>758</v>
      </c>
      <c r="NOM67" s="565" t="s">
        <v>758</v>
      </c>
      <c r="NON67" s="565" t="s">
        <v>758</v>
      </c>
      <c r="NOO67" s="565" t="s">
        <v>758</v>
      </c>
      <c r="NOP67" s="565" t="s">
        <v>758</v>
      </c>
      <c r="NOQ67" s="565" t="s">
        <v>758</v>
      </c>
      <c r="NOR67" s="565" t="s">
        <v>758</v>
      </c>
      <c r="NOS67" s="565" t="s">
        <v>758</v>
      </c>
      <c r="NOT67" s="565" t="s">
        <v>758</v>
      </c>
      <c r="NOU67" s="565" t="s">
        <v>758</v>
      </c>
      <c r="NOV67" s="565" t="s">
        <v>758</v>
      </c>
      <c r="NOW67" s="565" t="s">
        <v>758</v>
      </c>
      <c r="NOX67" s="565" t="s">
        <v>758</v>
      </c>
      <c r="NOY67" s="565" t="s">
        <v>758</v>
      </c>
      <c r="NOZ67" s="565" t="s">
        <v>758</v>
      </c>
      <c r="NPA67" s="565" t="s">
        <v>758</v>
      </c>
      <c r="NPB67" s="565" t="s">
        <v>758</v>
      </c>
      <c r="NPC67" s="565" t="s">
        <v>758</v>
      </c>
      <c r="NPD67" s="565" t="s">
        <v>758</v>
      </c>
      <c r="NPE67" s="565" t="s">
        <v>758</v>
      </c>
      <c r="NPF67" s="565" t="s">
        <v>758</v>
      </c>
      <c r="NPG67" s="565" t="s">
        <v>758</v>
      </c>
      <c r="NPH67" s="565" t="s">
        <v>758</v>
      </c>
      <c r="NPI67" s="565" t="s">
        <v>758</v>
      </c>
      <c r="NPJ67" s="565" t="s">
        <v>758</v>
      </c>
      <c r="NPK67" s="565" t="s">
        <v>758</v>
      </c>
      <c r="NPL67" s="565" t="s">
        <v>758</v>
      </c>
      <c r="NPM67" s="565" t="s">
        <v>758</v>
      </c>
      <c r="NPN67" s="565" t="s">
        <v>758</v>
      </c>
      <c r="NPO67" s="565" t="s">
        <v>758</v>
      </c>
      <c r="NPP67" s="565" t="s">
        <v>758</v>
      </c>
      <c r="NPQ67" s="565" t="s">
        <v>758</v>
      </c>
      <c r="NPR67" s="565" t="s">
        <v>758</v>
      </c>
      <c r="NPS67" s="565" t="s">
        <v>758</v>
      </c>
      <c r="NPT67" s="565" t="s">
        <v>758</v>
      </c>
      <c r="NPU67" s="565" t="s">
        <v>758</v>
      </c>
      <c r="NPV67" s="565" t="s">
        <v>758</v>
      </c>
      <c r="NPW67" s="565" t="s">
        <v>758</v>
      </c>
      <c r="NPX67" s="565" t="s">
        <v>758</v>
      </c>
      <c r="NPY67" s="565" t="s">
        <v>758</v>
      </c>
      <c r="NPZ67" s="565" t="s">
        <v>758</v>
      </c>
      <c r="NQA67" s="565" t="s">
        <v>758</v>
      </c>
      <c r="NQB67" s="565" t="s">
        <v>758</v>
      </c>
      <c r="NQC67" s="565" t="s">
        <v>758</v>
      </c>
      <c r="NQD67" s="565" t="s">
        <v>758</v>
      </c>
      <c r="NQE67" s="565" t="s">
        <v>758</v>
      </c>
      <c r="NQF67" s="565" t="s">
        <v>758</v>
      </c>
      <c r="NQG67" s="565" t="s">
        <v>758</v>
      </c>
      <c r="NQH67" s="565" t="s">
        <v>758</v>
      </c>
      <c r="NQI67" s="565" t="s">
        <v>758</v>
      </c>
      <c r="NQJ67" s="565" t="s">
        <v>758</v>
      </c>
      <c r="NQK67" s="565" t="s">
        <v>758</v>
      </c>
      <c r="NQL67" s="565" t="s">
        <v>758</v>
      </c>
      <c r="NQM67" s="565" t="s">
        <v>758</v>
      </c>
      <c r="NQN67" s="565" t="s">
        <v>758</v>
      </c>
      <c r="NQO67" s="565" t="s">
        <v>758</v>
      </c>
      <c r="NQP67" s="565" t="s">
        <v>758</v>
      </c>
      <c r="NQQ67" s="565" t="s">
        <v>758</v>
      </c>
      <c r="NQR67" s="565" t="s">
        <v>758</v>
      </c>
      <c r="NQS67" s="565" t="s">
        <v>758</v>
      </c>
      <c r="NQT67" s="565" t="s">
        <v>758</v>
      </c>
      <c r="NQU67" s="565" t="s">
        <v>758</v>
      </c>
      <c r="NQV67" s="565" t="s">
        <v>758</v>
      </c>
      <c r="NQW67" s="565" t="s">
        <v>758</v>
      </c>
      <c r="NQX67" s="565" t="s">
        <v>758</v>
      </c>
      <c r="NQY67" s="565" t="s">
        <v>758</v>
      </c>
      <c r="NQZ67" s="565" t="s">
        <v>758</v>
      </c>
      <c r="NRA67" s="565" t="s">
        <v>758</v>
      </c>
      <c r="NRB67" s="565" t="s">
        <v>758</v>
      </c>
      <c r="NRC67" s="565" t="s">
        <v>758</v>
      </c>
      <c r="NRD67" s="565" t="s">
        <v>758</v>
      </c>
      <c r="NRE67" s="565" t="s">
        <v>758</v>
      </c>
      <c r="NRF67" s="565" t="s">
        <v>758</v>
      </c>
      <c r="NRG67" s="565" t="s">
        <v>758</v>
      </c>
      <c r="NRH67" s="565" t="s">
        <v>758</v>
      </c>
      <c r="NRI67" s="565" t="s">
        <v>758</v>
      </c>
      <c r="NRJ67" s="565" t="s">
        <v>758</v>
      </c>
      <c r="NRK67" s="565" t="s">
        <v>758</v>
      </c>
      <c r="NRL67" s="565" t="s">
        <v>758</v>
      </c>
      <c r="NRM67" s="565" t="s">
        <v>758</v>
      </c>
      <c r="NRN67" s="565" t="s">
        <v>758</v>
      </c>
      <c r="NRO67" s="565" t="s">
        <v>758</v>
      </c>
      <c r="NRP67" s="565" t="s">
        <v>758</v>
      </c>
      <c r="NRQ67" s="565" t="s">
        <v>758</v>
      </c>
      <c r="NRR67" s="565" t="s">
        <v>758</v>
      </c>
      <c r="NRS67" s="565" t="s">
        <v>758</v>
      </c>
      <c r="NRT67" s="565" t="s">
        <v>758</v>
      </c>
      <c r="NRU67" s="565" t="s">
        <v>758</v>
      </c>
      <c r="NRV67" s="565" t="s">
        <v>758</v>
      </c>
      <c r="NRW67" s="565" t="s">
        <v>758</v>
      </c>
      <c r="NRX67" s="565" t="s">
        <v>758</v>
      </c>
      <c r="NRY67" s="565" t="s">
        <v>758</v>
      </c>
      <c r="NRZ67" s="565" t="s">
        <v>758</v>
      </c>
      <c r="NSA67" s="565" t="s">
        <v>758</v>
      </c>
      <c r="NSB67" s="565" t="s">
        <v>758</v>
      </c>
      <c r="NSC67" s="565" t="s">
        <v>758</v>
      </c>
      <c r="NSD67" s="565" t="s">
        <v>758</v>
      </c>
      <c r="NSE67" s="565" t="s">
        <v>758</v>
      </c>
      <c r="NSF67" s="565" t="s">
        <v>758</v>
      </c>
      <c r="NSG67" s="565" t="s">
        <v>758</v>
      </c>
      <c r="NSH67" s="565" t="s">
        <v>758</v>
      </c>
      <c r="NSI67" s="565" t="s">
        <v>758</v>
      </c>
      <c r="NSJ67" s="565" t="s">
        <v>758</v>
      </c>
      <c r="NSK67" s="565" t="s">
        <v>758</v>
      </c>
      <c r="NSL67" s="565" t="s">
        <v>758</v>
      </c>
      <c r="NSM67" s="565" t="s">
        <v>758</v>
      </c>
      <c r="NSN67" s="565" t="s">
        <v>758</v>
      </c>
      <c r="NSO67" s="565" t="s">
        <v>758</v>
      </c>
      <c r="NSP67" s="565" t="s">
        <v>758</v>
      </c>
      <c r="NSQ67" s="565" t="s">
        <v>758</v>
      </c>
      <c r="NSR67" s="565" t="s">
        <v>758</v>
      </c>
      <c r="NSS67" s="565" t="s">
        <v>758</v>
      </c>
      <c r="NST67" s="565" t="s">
        <v>758</v>
      </c>
      <c r="NSU67" s="565" t="s">
        <v>758</v>
      </c>
      <c r="NSV67" s="565" t="s">
        <v>758</v>
      </c>
      <c r="NSW67" s="565" t="s">
        <v>758</v>
      </c>
      <c r="NSX67" s="565" t="s">
        <v>758</v>
      </c>
      <c r="NSY67" s="565" t="s">
        <v>758</v>
      </c>
      <c r="NSZ67" s="565" t="s">
        <v>758</v>
      </c>
      <c r="NTA67" s="565" t="s">
        <v>758</v>
      </c>
      <c r="NTB67" s="565" t="s">
        <v>758</v>
      </c>
      <c r="NTC67" s="565" t="s">
        <v>758</v>
      </c>
      <c r="NTD67" s="565" t="s">
        <v>758</v>
      </c>
      <c r="NTE67" s="565" t="s">
        <v>758</v>
      </c>
      <c r="NTF67" s="565" t="s">
        <v>758</v>
      </c>
      <c r="NTG67" s="565" t="s">
        <v>758</v>
      </c>
      <c r="NTH67" s="565" t="s">
        <v>758</v>
      </c>
      <c r="NTI67" s="565" t="s">
        <v>758</v>
      </c>
      <c r="NTJ67" s="565" t="s">
        <v>758</v>
      </c>
      <c r="NTK67" s="565" t="s">
        <v>758</v>
      </c>
      <c r="NTL67" s="565" t="s">
        <v>758</v>
      </c>
      <c r="NTM67" s="565" t="s">
        <v>758</v>
      </c>
      <c r="NTN67" s="565" t="s">
        <v>758</v>
      </c>
      <c r="NTO67" s="565" t="s">
        <v>758</v>
      </c>
      <c r="NTP67" s="565" t="s">
        <v>758</v>
      </c>
      <c r="NTQ67" s="565" t="s">
        <v>758</v>
      </c>
      <c r="NTR67" s="565" t="s">
        <v>758</v>
      </c>
      <c r="NTS67" s="565" t="s">
        <v>758</v>
      </c>
      <c r="NTT67" s="565" t="s">
        <v>758</v>
      </c>
      <c r="NTU67" s="565" t="s">
        <v>758</v>
      </c>
      <c r="NTV67" s="565" t="s">
        <v>758</v>
      </c>
      <c r="NTW67" s="565" t="s">
        <v>758</v>
      </c>
      <c r="NTX67" s="565" t="s">
        <v>758</v>
      </c>
      <c r="NTY67" s="565" t="s">
        <v>758</v>
      </c>
      <c r="NTZ67" s="565" t="s">
        <v>758</v>
      </c>
      <c r="NUA67" s="565" t="s">
        <v>758</v>
      </c>
      <c r="NUB67" s="565" t="s">
        <v>758</v>
      </c>
      <c r="NUC67" s="565" t="s">
        <v>758</v>
      </c>
      <c r="NUD67" s="565" t="s">
        <v>758</v>
      </c>
      <c r="NUE67" s="565" t="s">
        <v>758</v>
      </c>
      <c r="NUF67" s="565" t="s">
        <v>758</v>
      </c>
      <c r="NUG67" s="565" t="s">
        <v>758</v>
      </c>
      <c r="NUH67" s="565" t="s">
        <v>758</v>
      </c>
      <c r="NUI67" s="565" t="s">
        <v>758</v>
      </c>
      <c r="NUJ67" s="565" t="s">
        <v>758</v>
      </c>
      <c r="NUK67" s="565" t="s">
        <v>758</v>
      </c>
      <c r="NUL67" s="565" t="s">
        <v>758</v>
      </c>
      <c r="NUM67" s="565" t="s">
        <v>758</v>
      </c>
      <c r="NUN67" s="565" t="s">
        <v>758</v>
      </c>
      <c r="NUO67" s="565" t="s">
        <v>758</v>
      </c>
      <c r="NUP67" s="565" t="s">
        <v>758</v>
      </c>
      <c r="NUQ67" s="565" t="s">
        <v>758</v>
      </c>
      <c r="NUR67" s="565" t="s">
        <v>758</v>
      </c>
      <c r="NUS67" s="565" t="s">
        <v>758</v>
      </c>
      <c r="NUT67" s="565" t="s">
        <v>758</v>
      </c>
      <c r="NUU67" s="565" t="s">
        <v>758</v>
      </c>
      <c r="NUV67" s="565" t="s">
        <v>758</v>
      </c>
      <c r="NUW67" s="565" t="s">
        <v>758</v>
      </c>
      <c r="NUX67" s="565" t="s">
        <v>758</v>
      </c>
      <c r="NUY67" s="565" t="s">
        <v>758</v>
      </c>
      <c r="NUZ67" s="565" t="s">
        <v>758</v>
      </c>
      <c r="NVA67" s="565" t="s">
        <v>758</v>
      </c>
      <c r="NVB67" s="565" t="s">
        <v>758</v>
      </c>
      <c r="NVC67" s="565" t="s">
        <v>758</v>
      </c>
      <c r="NVD67" s="565" t="s">
        <v>758</v>
      </c>
      <c r="NVE67" s="565" t="s">
        <v>758</v>
      </c>
      <c r="NVF67" s="565" t="s">
        <v>758</v>
      </c>
      <c r="NVG67" s="565" t="s">
        <v>758</v>
      </c>
      <c r="NVH67" s="565" t="s">
        <v>758</v>
      </c>
      <c r="NVI67" s="565" t="s">
        <v>758</v>
      </c>
      <c r="NVJ67" s="565" t="s">
        <v>758</v>
      </c>
      <c r="NVK67" s="565" t="s">
        <v>758</v>
      </c>
      <c r="NVL67" s="565" t="s">
        <v>758</v>
      </c>
      <c r="NVM67" s="565" t="s">
        <v>758</v>
      </c>
      <c r="NVN67" s="565" t="s">
        <v>758</v>
      </c>
      <c r="NVO67" s="565" t="s">
        <v>758</v>
      </c>
      <c r="NVP67" s="565" t="s">
        <v>758</v>
      </c>
      <c r="NVQ67" s="565" t="s">
        <v>758</v>
      </c>
      <c r="NVR67" s="565" t="s">
        <v>758</v>
      </c>
      <c r="NVS67" s="565" t="s">
        <v>758</v>
      </c>
      <c r="NVT67" s="565" t="s">
        <v>758</v>
      </c>
      <c r="NVU67" s="565" t="s">
        <v>758</v>
      </c>
      <c r="NVV67" s="565" t="s">
        <v>758</v>
      </c>
      <c r="NVW67" s="565" t="s">
        <v>758</v>
      </c>
      <c r="NVX67" s="565" t="s">
        <v>758</v>
      </c>
      <c r="NVY67" s="565" t="s">
        <v>758</v>
      </c>
      <c r="NVZ67" s="565" t="s">
        <v>758</v>
      </c>
      <c r="NWA67" s="565" t="s">
        <v>758</v>
      </c>
      <c r="NWB67" s="565" t="s">
        <v>758</v>
      </c>
      <c r="NWC67" s="565" t="s">
        <v>758</v>
      </c>
      <c r="NWD67" s="565" t="s">
        <v>758</v>
      </c>
      <c r="NWE67" s="565" t="s">
        <v>758</v>
      </c>
      <c r="NWF67" s="565" t="s">
        <v>758</v>
      </c>
      <c r="NWG67" s="565" t="s">
        <v>758</v>
      </c>
      <c r="NWH67" s="565" t="s">
        <v>758</v>
      </c>
      <c r="NWI67" s="565" t="s">
        <v>758</v>
      </c>
      <c r="NWJ67" s="565" t="s">
        <v>758</v>
      </c>
      <c r="NWK67" s="565" t="s">
        <v>758</v>
      </c>
      <c r="NWL67" s="565" t="s">
        <v>758</v>
      </c>
      <c r="NWM67" s="565" t="s">
        <v>758</v>
      </c>
      <c r="NWN67" s="565" t="s">
        <v>758</v>
      </c>
      <c r="NWO67" s="565" t="s">
        <v>758</v>
      </c>
      <c r="NWP67" s="565" t="s">
        <v>758</v>
      </c>
      <c r="NWQ67" s="565" t="s">
        <v>758</v>
      </c>
      <c r="NWR67" s="565" t="s">
        <v>758</v>
      </c>
      <c r="NWS67" s="565" t="s">
        <v>758</v>
      </c>
      <c r="NWT67" s="565" t="s">
        <v>758</v>
      </c>
      <c r="NWU67" s="565" t="s">
        <v>758</v>
      </c>
      <c r="NWV67" s="565" t="s">
        <v>758</v>
      </c>
      <c r="NWW67" s="565" t="s">
        <v>758</v>
      </c>
      <c r="NWX67" s="565" t="s">
        <v>758</v>
      </c>
      <c r="NWY67" s="565" t="s">
        <v>758</v>
      </c>
      <c r="NWZ67" s="565" t="s">
        <v>758</v>
      </c>
      <c r="NXA67" s="565" t="s">
        <v>758</v>
      </c>
      <c r="NXB67" s="565" t="s">
        <v>758</v>
      </c>
      <c r="NXC67" s="565" t="s">
        <v>758</v>
      </c>
      <c r="NXD67" s="565" t="s">
        <v>758</v>
      </c>
      <c r="NXE67" s="565" t="s">
        <v>758</v>
      </c>
      <c r="NXF67" s="565" t="s">
        <v>758</v>
      </c>
      <c r="NXG67" s="565" t="s">
        <v>758</v>
      </c>
      <c r="NXH67" s="565" t="s">
        <v>758</v>
      </c>
      <c r="NXI67" s="565" t="s">
        <v>758</v>
      </c>
      <c r="NXJ67" s="565" t="s">
        <v>758</v>
      </c>
      <c r="NXK67" s="565" t="s">
        <v>758</v>
      </c>
      <c r="NXL67" s="565" t="s">
        <v>758</v>
      </c>
      <c r="NXM67" s="565" t="s">
        <v>758</v>
      </c>
      <c r="NXN67" s="565" t="s">
        <v>758</v>
      </c>
      <c r="NXO67" s="565" t="s">
        <v>758</v>
      </c>
      <c r="NXP67" s="565" t="s">
        <v>758</v>
      </c>
      <c r="NXQ67" s="565" t="s">
        <v>758</v>
      </c>
      <c r="NXR67" s="565" t="s">
        <v>758</v>
      </c>
      <c r="NXS67" s="565" t="s">
        <v>758</v>
      </c>
      <c r="NXT67" s="565" t="s">
        <v>758</v>
      </c>
      <c r="NXU67" s="565" t="s">
        <v>758</v>
      </c>
      <c r="NXV67" s="565" t="s">
        <v>758</v>
      </c>
      <c r="NXW67" s="565" t="s">
        <v>758</v>
      </c>
      <c r="NXX67" s="565" t="s">
        <v>758</v>
      </c>
      <c r="NXY67" s="565" t="s">
        <v>758</v>
      </c>
      <c r="NXZ67" s="565" t="s">
        <v>758</v>
      </c>
      <c r="NYA67" s="565" t="s">
        <v>758</v>
      </c>
      <c r="NYB67" s="565" t="s">
        <v>758</v>
      </c>
      <c r="NYC67" s="565" t="s">
        <v>758</v>
      </c>
      <c r="NYD67" s="565" t="s">
        <v>758</v>
      </c>
      <c r="NYE67" s="565" t="s">
        <v>758</v>
      </c>
      <c r="NYF67" s="565" t="s">
        <v>758</v>
      </c>
      <c r="NYG67" s="565" t="s">
        <v>758</v>
      </c>
      <c r="NYH67" s="565" t="s">
        <v>758</v>
      </c>
      <c r="NYI67" s="565" t="s">
        <v>758</v>
      </c>
      <c r="NYJ67" s="565" t="s">
        <v>758</v>
      </c>
      <c r="NYK67" s="565" t="s">
        <v>758</v>
      </c>
      <c r="NYL67" s="565" t="s">
        <v>758</v>
      </c>
      <c r="NYM67" s="565" t="s">
        <v>758</v>
      </c>
      <c r="NYN67" s="565" t="s">
        <v>758</v>
      </c>
      <c r="NYO67" s="565" t="s">
        <v>758</v>
      </c>
      <c r="NYP67" s="565" t="s">
        <v>758</v>
      </c>
      <c r="NYQ67" s="565" t="s">
        <v>758</v>
      </c>
      <c r="NYR67" s="565" t="s">
        <v>758</v>
      </c>
      <c r="NYS67" s="565" t="s">
        <v>758</v>
      </c>
      <c r="NYT67" s="565" t="s">
        <v>758</v>
      </c>
      <c r="NYU67" s="565" t="s">
        <v>758</v>
      </c>
      <c r="NYV67" s="565" t="s">
        <v>758</v>
      </c>
      <c r="NYW67" s="565" t="s">
        <v>758</v>
      </c>
      <c r="NYX67" s="565" t="s">
        <v>758</v>
      </c>
      <c r="NYY67" s="565" t="s">
        <v>758</v>
      </c>
      <c r="NYZ67" s="565" t="s">
        <v>758</v>
      </c>
      <c r="NZA67" s="565" t="s">
        <v>758</v>
      </c>
      <c r="NZB67" s="565" t="s">
        <v>758</v>
      </c>
      <c r="NZC67" s="565" t="s">
        <v>758</v>
      </c>
      <c r="NZD67" s="565" t="s">
        <v>758</v>
      </c>
      <c r="NZE67" s="565" t="s">
        <v>758</v>
      </c>
      <c r="NZF67" s="565" t="s">
        <v>758</v>
      </c>
      <c r="NZG67" s="565" t="s">
        <v>758</v>
      </c>
      <c r="NZH67" s="565" t="s">
        <v>758</v>
      </c>
      <c r="NZI67" s="565" t="s">
        <v>758</v>
      </c>
      <c r="NZJ67" s="565" t="s">
        <v>758</v>
      </c>
      <c r="NZK67" s="565" t="s">
        <v>758</v>
      </c>
      <c r="NZL67" s="565" t="s">
        <v>758</v>
      </c>
      <c r="NZM67" s="565" t="s">
        <v>758</v>
      </c>
      <c r="NZN67" s="565" t="s">
        <v>758</v>
      </c>
      <c r="NZO67" s="565" t="s">
        <v>758</v>
      </c>
      <c r="NZP67" s="565" t="s">
        <v>758</v>
      </c>
      <c r="NZQ67" s="565" t="s">
        <v>758</v>
      </c>
      <c r="NZR67" s="565" t="s">
        <v>758</v>
      </c>
      <c r="NZS67" s="565" t="s">
        <v>758</v>
      </c>
      <c r="NZT67" s="565" t="s">
        <v>758</v>
      </c>
      <c r="NZU67" s="565" t="s">
        <v>758</v>
      </c>
      <c r="NZV67" s="565" t="s">
        <v>758</v>
      </c>
      <c r="NZW67" s="565" t="s">
        <v>758</v>
      </c>
      <c r="NZX67" s="565" t="s">
        <v>758</v>
      </c>
      <c r="NZY67" s="565" t="s">
        <v>758</v>
      </c>
      <c r="NZZ67" s="565" t="s">
        <v>758</v>
      </c>
      <c r="OAA67" s="565" t="s">
        <v>758</v>
      </c>
      <c r="OAB67" s="565" t="s">
        <v>758</v>
      </c>
      <c r="OAC67" s="565" t="s">
        <v>758</v>
      </c>
      <c r="OAD67" s="565" t="s">
        <v>758</v>
      </c>
      <c r="OAE67" s="565" t="s">
        <v>758</v>
      </c>
      <c r="OAF67" s="565" t="s">
        <v>758</v>
      </c>
      <c r="OAG67" s="565" t="s">
        <v>758</v>
      </c>
      <c r="OAH67" s="565" t="s">
        <v>758</v>
      </c>
      <c r="OAI67" s="565" t="s">
        <v>758</v>
      </c>
      <c r="OAJ67" s="565" t="s">
        <v>758</v>
      </c>
      <c r="OAK67" s="565" t="s">
        <v>758</v>
      </c>
      <c r="OAL67" s="565" t="s">
        <v>758</v>
      </c>
      <c r="OAM67" s="565" t="s">
        <v>758</v>
      </c>
      <c r="OAN67" s="565" t="s">
        <v>758</v>
      </c>
      <c r="OAO67" s="565" t="s">
        <v>758</v>
      </c>
      <c r="OAP67" s="565" t="s">
        <v>758</v>
      </c>
      <c r="OAQ67" s="565" t="s">
        <v>758</v>
      </c>
      <c r="OAR67" s="565" t="s">
        <v>758</v>
      </c>
      <c r="OAS67" s="565" t="s">
        <v>758</v>
      </c>
      <c r="OAT67" s="565" t="s">
        <v>758</v>
      </c>
      <c r="OAU67" s="565" t="s">
        <v>758</v>
      </c>
      <c r="OAV67" s="565" t="s">
        <v>758</v>
      </c>
      <c r="OAW67" s="565" t="s">
        <v>758</v>
      </c>
      <c r="OAX67" s="565" t="s">
        <v>758</v>
      </c>
      <c r="OAY67" s="565" t="s">
        <v>758</v>
      </c>
      <c r="OAZ67" s="565" t="s">
        <v>758</v>
      </c>
      <c r="OBA67" s="565" t="s">
        <v>758</v>
      </c>
      <c r="OBB67" s="565" t="s">
        <v>758</v>
      </c>
      <c r="OBC67" s="565" t="s">
        <v>758</v>
      </c>
      <c r="OBD67" s="565" t="s">
        <v>758</v>
      </c>
      <c r="OBE67" s="565" t="s">
        <v>758</v>
      </c>
      <c r="OBF67" s="565" t="s">
        <v>758</v>
      </c>
      <c r="OBG67" s="565" t="s">
        <v>758</v>
      </c>
      <c r="OBH67" s="565" t="s">
        <v>758</v>
      </c>
      <c r="OBI67" s="565" t="s">
        <v>758</v>
      </c>
      <c r="OBJ67" s="565" t="s">
        <v>758</v>
      </c>
      <c r="OBK67" s="565" t="s">
        <v>758</v>
      </c>
      <c r="OBL67" s="565" t="s">
        <v>758</v>
      </c>
      <c r="OBM67" s="565" t="s">
        <v>758</v>
      </c>
      <c r="OBN67" s="565" t="s">
        <v>758</v>
      </c>
      <c r="OBO67" s="565" t="s">
        <v>758</v>
      </c>
      <c r="OBP67" s="565" t="s">
        <v>758</v>
      </c>
      <c r="OBQ67" s="565" t="s">
        <v>758</v>
      </c>
      <c r="OBR67" s="565" t="s">
        <v>758</v>
      </c>
      <c r="OBS67" s="565" t="s">
        <v>758</v>
      </c>
      <c r="OBT67" s="565" t="s">
        <v>758</v>
      </c>
      <c r="OBU67" s="565" t="s">
        <v>758</v>
      </c>
      <c r="OBV67" s="565" t="s">
        <v>758</v>
      </c>
      <c r="OBW67" s="565" t="s">
        <v>758</v>
      </c>
      <c r="OBX67" s="565" t="s">
        <v>758</v>
      </c>
      <c r="OBY67" s="565" t="s">
        <v>758</v>
      </c>
      <c r="OBZ67" s="565" t="s">
        <v>758</v>
      </c>
      <c r="OCA67" s="565" t="s">
        <v>758</v>
      </c>
      <c r="OCB67" s="565" t="s">
        <v>758</v>
      </c>
      <c r="OCC67" s="565" t="s">
        <v>758</v>
      </c>
      <c r="OCD67" s="565" t="s">
        <v>758</v>
      </c>
      <c r="OCE67" s="565" t="s">
        <v>758</v>
      </c>
      <c r="OCF67" s="565" t="s">
        <v>758</v>
      </c>
      <c r="OCG67" s="565" t="s">
        <v>758</v>
      </c>
      <c r="OCH67" s="565" t="s">
        <v>758</v>
      </c>
      <c r="OCI67" s="565" t="s">
        <v>758</v>
      </c>
      <c r="OCJ67" s="565" t="s">
        <v>758</v>
      </c>
      <c r="OCK67" s="565" t="s">
        <v>758</v>
      </c>
      <c r="OCL67" s="565" t="s">
        <v>758</v>
      </c>
      <c r="OCM67" s="565" t="s">
        <v>758</v>
      </c>
      <c r="OCN67" s="565" t="s">
        <v>758</v>
      </c>
      <c r="OCO67" s="565" t="s">
        <v>758</v>
      </c>
      <c r="OCP67" s="565" t="s">
        <v>758</v>
      </c>
      <c r="OCQ67" s="565" t="s">
        <v>758</v>
      </c>
      <c r="OCR67" s="565" t="s">
        <v>758</v>
      </c>
      <c r="OCS67" s="565" t="s">
        <v>758</v>
      </c>
      <c r="OCT67" s="565" t="s">
        <v>758</v>
      </c>
      <c r="OCU67" s="565" t="s">
        <v>758</v>
      </c>
      <c r="OCV67" s="565" t="s">
        <v>758</v>
      </c>
      <c r="OCW67" s="565" t="s">
        <v>758</v>
      </c>
      <c r="OCX67" s="565" t="s">
        <v>758</v>
      </c>
      <c r="OCY67" s="565" t="s">
        <v>758</v>
      </c>
      <c r="OCZ67" s="565" t="s">
        <v>758</v>
      </c>
      <c r="ODA67" s="565" t="s">
        <v>758</v>
      </c>
      <c r="ODB67" s="565" t="s">
        <v>758</v>
      </c>
      <c r="ODC67" s="565" t="s">
        <v>758</v>
      </c>
      <c r="ODD67" s="565" t="s">
        <v>758</v>
      </c>
      <c r="ODE67" s="565" t="s">
        <v>758</v>
      </c>
      <c r="ODF67" s="565" t="s">
        <v>758</v>
      </c>
      <c r="ODG67" s="565" t="s">
        <v>758</v>
      </c>
      <c r="ODH67" s="565" t="s">
        <v>758</v>
      </c>
      <c r="ODI67" s="565" t="s">
        <v>758</v>
      </c>
      <c r="ODJ67" s="565" t="s">
        <v>758</v>
      </c>
      <c r="ODK67" s="565" t="s">
        <v>758</v>
      </c>
      <c r="ODL67" s="565" t="s">
        <v>758</v>
      </c>
      <c r="ODM67" s="565" t="s">
        <v>758</v>
      </c>
      <c r="ODN67" s="565" t="s">
        <v>758</v>
      </c>
      <c r="ODO67" s="565" t="s">
        <v>758</v>
      </c>
      <c r="ODP67" s="565" t="s">
        <v>758</v>
      </c>
      <c r="ODQ67" s="565" t="s">
        <v>758</v>
      </c>
      <c r="ODR67" s="565" t="s">
        <v>758</v>
      </c>
      <c r="ODS67" s="565" t="s">
        <v>758</v>
      </c>
      <c r="ODT67" s="565" t="s">
        <v>758</v>
      </c>
      <c r="ODU67" s="565" t="s">
        <v>758</v>
      </c>
      <c r="ODV67" s="565" t="s">
        <v>758</v>
      </c>
      <c r="ODW67" s="565" t="s">
        <v>758</v>
      </c>
      <c r="ODX67" s="565" t="s">
        <v>758</v>
      </c>
      <c r="ODY67" s="565" t="s">
        <v>758</v>
      </c>
      <c r="ODZ67" s="565" t="s">
        <v>758</v>
      </c>
      <c r="OEA67" s="565" t="s">
        <v>758</v>
      </c>
      <c r="OEB67" s="565" t="s">
        <v>758</v>
      </c>
      <c r="OEC67" s="565" t="s">
        <v>758</v>
      </c>
      <c r="OED67" s="565" t="s">
        <v>758</v>
      </c>
      <c r="OEE67" s="565" t="s">
        <v>758</v>
      </c>
      <c r="OEF67" s="565" t="s">
        <v>758</v>
      </c>
      <c r="OEG67" s="565" t="s">
        <v>758</v>
      </c>
      <c r="OEH67" s="565" t="s">
        <v>758</v>
      </c>
      <c r="OEI67" s="565" t="s">
        <v>758</v>
      </c>
      <c r="OEJ67" s="565" t="s">
        <v>758</v>
      </c>
      <c r="OEK67" s="565" t="s">
        <v>758</v>
      </c>
      <c r="OEL67" s="565" t="s">
        <v>758</v>
      </c>
      <c r="OEM67" s="565" t="s">
        <v>758</v>
      </c>
      <c r="OEN67" s="565" t="s">
        <v>758</v>
      </c>
      <c r="OEO67" s="565" t="s">
        <v>758</v>
      </c>
      <c r="OEP67" s="565" t="s">
        <v>758</v>
      </c>
      <c r="OEQ67" s="565" t="s">
        <v>758</v>
      </c>
      <c r="OER67" s="565" t="s">
        <v>758</v>
      </c>
      <c r="OES67" s="565" t="s">
        <v>758</v>
      </c>
      <c r="OET67" s="565" t="s">
        <v>758</v>
      </c>
      <c r="OEU67" s="565" t="s">
        <v>758</v>
      </c>
      <c r="OEV67" s="565" t="s">
        <v>758</v>
      </c>
      <c r="OEW67" s="565" t="s">
        <v>758</v>
      </c>
      <c r="OEX67" s="565" t="s">
        <v>758</v>
      </c>
      <c r="OEY67" s="565" t="s">
        <v>758</v>
      </c>
      <c r="OEZ67" s="565" t="s">
        <v>758</v>
      </c>
      <c r="OFA67" s="565" t="s">
        <v>758</v>
      </c>
      <c r="OFB67" s="565" t="s">
        <v>758</v>
      </c>
      <c r="OFC67" s="565" t="s">
        <v>758</v>
      </c>
      <c r="OFD67" s="565" t="s">
        <v>758</v>
      </c>
      <c r="OFE67" s="565" t="s">
        <v>758</v>
      </c>
      <c r="OFF67" s="565" t="s">
        <v>758</v>
      </c>
      <c r="OFG67" s="565" t="s">
        <v>758</v>
      </c>
      <c r="OFH67" s="565" t="s">
        <v>758</v>
      </c>
      <c r="OFI67" s="565" t="s">
        <v>758</v>
      </c>
      <c r="OFJ67" s="565" t="s">
        <v>758</v>
      </c>
      <c r="OFK67" s="565" t="s">
        <v>758</v>
      </c>
      <c r="OFL67" s="565" t="s">
        <v>758</v>
      </c>
      <c r="OFM67" s="565" t="s">
        <v>758</v>
      </c>
      <c r="OFN67" s="565" t="s">
        <v>758</v>
      </c>
      <c r="OFO67" s="565" t="s">
        <v>758</v>
      </c>
      <c r="OFP67" s="565" t="s">
        <v>758</v>
      </c>
      <c r="OFQ67" s="565" t="s">
        <v>758</v>
      </c>
      <c r="OFR67" s="565" t="s">
        <v>758</v>
      </c>
      <c r="OFS67" s="565" t="s">
        <v>758</v>
      </c>
      <c r="OFT67" s="565" t="s">
        <v>758</v>
      </c>
      <c r="OFU67" s="565" t="s">
        <v>758</v>
      </c>
      <c r="OFV67" s="565" t="s">
        <v>758</v>
      </c>
      <c r="OFW67" s="565" t="s">
        <v>758</v>
      </c>
      <c r="OFX67" s="565" t="s">
        <v>758</v>
      </c>
      <c r="OFY67" s="565" t="s">
        <v>758</v>
      </c>
      <c r="OFZ67" s="565" t="s">
        <v>758</v>
      </c>
      <c r="OGA67" s="565" t="s">
        <v>758</v>
      </c>
      <c r="OGB67" s="565" t="s">
        <v>758</v>
      </c>
      <c r="OGC67" s="565" t="s">
        <v>758</v>
      </c>
      <c r="OGD67" s="565" t="s">
        <v>758</v>
      </c>
      <c r="OGE67" s="565" t="s">
        <v>758</v>
      </c>
      <c r="OGF67" s="565" t="s">
        <v>758</v>
      </c>
      <c r="OGG67" s="565" t="s">
        <v>758</v>
      </c>
      <c r="OGH67" s="565" t="s">
        <v>758</v>
      </c>
      <c r="OGI67" s="565" t="s">
        <v>758</v>
      </c>
      <c r="OGJ67" s="565" t="s">
        <v>758</v>
      </c>
      <c r="OGK67" s="565" t="s">
        <v>758</v>
      </c>
      <c r="OGL67" s="565" t="s">
        <v>758</v>
      </c>
      <c r="OGM67" s="565" t="s">
        <v>758</v>
      </c>
      <c r="OGN67" s="565" t="s">
        <v>758</v>
      </c>
      <c r="OGO67" s="565" t="s">
        <v>758</v>
      </c>
      <c r="OGP67" s="565" t="s">
        <v>758</v>
      </c>
      <c r="OGQ67" s="565" t="s">
        <v>758</v>
      </c>
      <c r="OGR67" s="565" t="s">
        <v>758</v>
      </c>
      <c r="OGS67" s="565" t="s">
        <v>758</v>
      </c>
      <c r="OGT67" s="565" t="s">
        <v>758</v>
      </c>
      <c r="OGU67" s="565" t="s">
        <v>758</v>
      </c>
      <c r="OGV67" s="565" t="s">
        <v>758</v>
      </c>
      <c r="OGW67" s="565" t="s">
        <v>758</v>
      </c>
      <c r="OGX67" s="565" t="s">
        <v>758</v>
      </c>
      <c r="OGY67" s="565" t="s">
        <v>758</v>
      </c>
      <c r="OGZ67" s="565" t="s">
        <v>758</v>
      </c>
      <c r="OHA67" s="565" t="s">
        <v>758</v>
      </c>
      <c r="OHB67" s="565" t="s">
        <v>758</v>
      </c>
      <c r="OHC67" s="565" t="s">
        <v>758</v>
      </c>
      <c r="OHD67" s="565" t="s">
        <v>758</v>
      </c>
      <c r="OHE67" s="565" t="s">
        <v>758</v>
      </c>
      <c r="OHF67" s="565" t="s">
        <v>758</v>
      </c>
      <c r="OHG67" s="565" t="s">
        <v>758</v>
      </c>
      <c r="OHH67" s="565" t="s">
        <v>758</v>
      </c>
      <c r="OHI67" s="565" t="s">
        <v>758</v>
      </c>
      <c r="OHJ67" s="565" t="s">
        <v>758</v>
      </c>
      <c r="OHK67" s="565" t="s">
        <v>758</v>
      </c>
      <c r="OHL67" s="565" t="s">
        <v>758</v>
      </c>
      <c r="OHM67" s="565" t="s">
        <v>758</v>
      </c>
      <c r="OHN67" s="565" t="s">
        <v>758</v>
      </c>
      <c r="OHO67" s="565" t="s">
        <v>758</v>
      </c>
      <c r="OHP67" s="565" t="s">
        <v>758</v>
      </c>
      <c r="OHQ67" s="565" t="s">
        <v>758</v>
      </c>
      <c r="OHR67" s="565" t="s">
        <v>758</v>
      </c>
      <c r="OHS67" s="565" t="s">
        <v>758</v>
      </c>
      <c r="OHT67" s="565" t="s">
        <v>758</v>
      </c>
      <c r="OHU67" s="565" t="s">
        <v>758</v>
      </c>
      <c r="OHV67" s="565" t="s">
        <v>758</v>
      </c>
      <c r="OHW67" s="565" t="s">
        <v>758</v>
      </c>
      <c r="OHX67" s="565" t="s">
        <v>758</v>
      </c>
      <c r="OHY67" s="565" t="s">
        <v>758</v>
      </c>
      <c r="OHZ67" s="565" t="s">
        <v>758</v>
      </c>
      <c r="OIA67" s="565" t="s">
        <v>758</v>
      </c>
      <c r="OIB67" s="565" t="s">
        <v>758</v>
      </c>
      <c r="OIC67" s="565" t="s">
        <v>758</v>
      </c>
      <c r="OID67" s="565" t="s">
        <v>758</v>
      </c>
      <c r="OIE67" s="565" t="s">
        <v>758</v>
      </c>
      <c r="OIF67" s="565" t="s">
        <v>758</v>
      </c>
      <c r="OIG67" s="565" t="s">
        <v>758</v>
      </c>
      <c r="OIH67" s="565" t="s">
        <v>758</v>
      </c>
      <c r="OII67" s="565" t="s">
        <v>758</v>
      </c>
      <c r="OIJ67" s="565" t="s">
        <v>758</v>
      </c>
      <c r="OIK67" s="565" t="s">
        <v>758</v>
      </c>
      <c r="OIL67" s="565" t="s">
        <v>758</v>
      </c>
      <c r="OIM67" s="565" t="s">
        <v>758</v>
      </c>
      <c r="OIN67" s="565" t="s">
        <v>758</v>
      </c>
      <c r="OIO67" s="565" t="s">
        <v>758</v>
      </c>
      <c r="OIP67" s="565" t="s">
        <v>758</v>
      </c>
      <c r="OIQ67" s="565" t="s">
        <v>758</v>
      </c>
      <c r="OIR67" s="565" t="s">
        <v>758</v>
      </c>
      <c r="OIS67" s="565" t="s">
        <v>758</v>
      </c>
      <c r="OIT67" s="565" t="s">
        <v>758</v>
      </c>
      <c r="OIU67" s="565" t="s">
        <v>758</v>
      </c>
      <c r="OIV67" s="565" t="s">
        <v>758</v>
      </c>
      <c r="OIW67" s="565" t="s">
        <v>758</v>
      </c>
      <c r="OIX67" s="565" t="s">
        <v>758</v>
      </c>
      <c r="OIY67" s="565" t="s">
        <v>758</v>
      </c>
      <c r="OIZ67" s="565" t="s">
        <v>758</v>
      </c>
      <c r="OJA67" s="565" t="s">
        <v>758</v>
      </c>
      <c r="OJB67" s="565" t="s">
        <v>758</v>
      </c>
      <c r="OJC67" s="565" t="s">
        <v>758</v>
      </c>
      <c r="OJD67" s="565" t="s">
        <v>758</v>
      </c>
      <c r="OJE67" s="565" t="s">
        <v>758</v>
      </c>
      <c r="OJF67" s="565" t="s">
        <v>758</v>
      </c>
      <c r="OJG67" s="565" t="s">
        <v>758</v>
      </c>
      <c r="OJH67" s="565" t="s">
        <v>758</v>
      </c>
      <c r="OJI67" s="565" t="s">
        <v>758</v>
      </c>
      <c r="OJJ67" s="565" t="s">
        <v>758</v>
      </c>
      <c r="OJK67" s="565" t="s">
        <v>758</v>
      </c>
      <c r="OJL67" s="565" t="s">
        <v>758</v>
      </c>
      <c r="OJM67" s="565" t="s">
        <v>758</v>
      </c>
      <c r="OJN67" s="565" t="s">
        <v>758</v>
      </c>
      <c r="OJO67" s="565" t="s">
        <v>758</v>
      </c>
      <c r="OJP67" s="565" t="s">
        <v>758</v>
      </c>
      <c r="OJQ67" s="565" t="s">
        <v>758</v>
      </c>
      <c r="OJR67" s="565" t="s">
        <v>758</v>
      </c>
      <c r="OJS67" s="565" t="s">
        <v>758</v>
      </c>
      <c r="OJT67" s="565" t="s">
        <v>758</v>
      </c>
      <c r="OJU67" s="565" t="s">
        <v>758</v>
      </c>
      <c r="OJV67" s="565" t="s">
        <v>758</v>
      </c>
      <c r="OJW67" s="565" t="s">
        <v>758</v>
      </c>
      <c r="OJX67" s="565" t="s">
        <v>758</v>
      </c>
      <c r="OJY67" s="565" t="s">
        <v>758</v>
      </c>
      <c r="OJZ67" s="565" t="s">
        <v>758</v>
      </c>
      <c r="OKA67" s="565" t="s">
        <v>758</v>
      </c>
      <c r="OKB67" s="565" t="s">
        <v>758</v>
      </c>
      <c r="OKC67" s="565" t="s">
        <v>758</v>
      </c>
      <c r="OKD67" s="565" t="s">
        <v>758</v>
      </c>
      <c r="OKE67" s="565" t="s">
        <v>758</v>
      </c>
      <c r="OKF67" s="565" t="s">
        <v>758</v>
      </c>
      <c r="OKG67" s="565" t="s">
        <v>758</v>
      </c>
      <c r="OKH67" s="565" t="s">
        <v>758</v>
      </c>
      <c r="OKI67" s="565" t="s">
        <v>758</v>
      </c>
      <c r="OKJ67" s="565" t="s">
        <v>758</v>
      </c>
      <c r="OKK67" s="565" t="s">
        <v>758</v>
      </c>
      <c r="OKL67" s="565" t="s">
        <v>758</v>
      </c>
      <c r="OKM67" s="565" t="s">
        <v>758</v>
      </c>
      <c r="OKN67" s="565" t="s">
        <v>758</v>
      </c>
      <c r="OKO67" s="565" t="s">
        <v>758</v>
      </c>
      <c r="OKP67" s="565" t="s">
        <v>758</v>
      </c>
      <c r="OKQ67" s="565" t="s">
        <v>758</v>
      </c>
      <c r="OKR67" s="565" t="s">
        <v>758</v>
      </c>
      <c r="OKS67" s="565" t="s">
        <v>758</v>
      </c>
      <c r="OKT67" s="565" t="s">
        <v>758</v>
      </c>
      <c r="OKU67" s="565" t="s">
        <v>758</v>
      </c>
      <c r="OKV67" s="565" t="s">
        <v>758</v>
      </c>
      <c r="OKW67" s="565" t="s">
        <v>758</v>
      </c>
      <c r="OKX67" s="565" t="s">
        <v>758</v>
      </c>
      <c r="OKY67" s="565" t="s">
        <v>758</v>
      </c>
      <c r="OKZ67" s="565" t="s">
        <v>758</v>
      </c>
      <c r="OLA67" s="565" t="s">
        <v>758</v>
      </c>
      <c r="OLB67" s="565" t="s">
        <v>758</v>
      </c>
      <c r="OLC67" s="565" t="s">
        <v>758</v>
      </c>
      <c r="OLD67" s="565" t="s">
        <v>758</v>
      </c>
      <c r="OLE67" s="565" t="s">
        <v>758</v>
      </c>
      <c r="OLF67" s="565" t="s">
        <v>758</v>
      </c>
      <c r="OLG67" s="565" t="s">
        <v>758</v>
      </c>
      <c r="OLH67" s="565" t="s">
        <v>758</v>
      </c>
      <c r="OLI67" s="565" t="s">
        <v>758</v>
      </c>
      <c r="OLJ67" s="565" t="s">
        <v>758</v>
      </c>
      <c r="OLK67" s="565" t="s">
        <v>758</v>
      </c>
      <c r="OLL67" s="565" t="s">
        <v>758</v>
      </c>
      <c r="OLM67" s="565" t="s">
        <v>758</v>
      </c>
      <c r="OLN67" s="565" t="s">
        <v>758</v>
      </c>
      <c r="OLO67" s="565" t="s">
        <v>758</v>
      </c>
      <c r="OLP67" s="565" t="s">
        <v>758</v>
      </c>
      <c r="OLQ67" s="565" t="s">
        <v>758</v>
      </c>
      <c r="OLR67" s="565" t="s">
        <v>758</v>
      </c>
      <c r="OLS67" s="565" t="s">
        <v>758</v>
      </c>
      <c r="OLT67" s="565" t="s">
        <v>758</v>
      </c>
      <c r="OLU67" s="565" t="s">
        <v>758</v>
      </c>
      <c r="OLV67" s="565" t="s">
        <v>758</v>
      </c>
      <c r="OLW67" s="565" t="s">
        <v>758</v>
      </c>
      <c r="OLX67" s="565" t="s">
        <v>758</v>
      </c>
      <c r="OLY67" s="565" t="s">
        <v>758</v>
      </c>
      <c r="OLZ67" s="565" t="s">
        <v>758</v>
      </c>
      <c r="OMA67" s="565" t="s">
        <v>758</v>
      </c>
      <c r="OMB67" s="565" t="s">
        <v>758</v>
      </c>
      <c r="OMC67" s="565" t="s">
        <v>758</v>
      </c>
      <c r="OMD67" s="565" t="s">
        <v>758</v>
      </c>
      <c r="OME67" s="565" t="s">
        <v>758</v>
      </c>
      <c r="OMF67" s="565" t="s">
        <v>758</v>
      </c>
      <c r="OMG67" s="565" t="s">
        <v>758</v>
      </c>
      <c r="OMH67" s="565" t="s">
        <v>758</v>
      </c>
      <c r="OMI67" s="565" t="s">
        <v>758</v>
      </c>
      <c r="OMJ67" s="565" t="s">
        <v>758</v>
      </c>
      <c r="OMK67" s="565" t="s">
        <v>758</v>
      </c>
      <c r="OML67" s="565" t="s">
        <v>758</v>
      </c>
      <c r="OMM67" s="565" t="s">
        <v>758</v>
      </c>
      <c r="OMN67" s="565" t="s">
        <v>758</v>
      </c>
      <c r="OMO67" s="565" t="s">
        <v>758</v>
      </c>
      <c r="OMP67" s="565" t="s">
        <v>758</v>
      </c>
      <c r="OMQ67" s="565" t="s">
        <v>758</v>
      </c>
      <c r="OMR67" s="565" t="s">
        <v>758</v>
      </c>
      <c r="OMS67" s="565" t="s">
        <v>758</v>
      </c>
      <c r="OMT67" s="565" t="s">
        <v>758</v>
      </c>
      <c r="OMU67" s="565" t="s">
        <v>758</v>
      </c>
      <c r="OMV67" s="565" t="s">
        <v>758</v>
      </c>
      <c r="OMW67" s="565" t="s">
        <v>758</v>
      </c>
      <c r="OMX67" s="565" t="s">
        <v>758</v>
      </c>
      <c r="OMY67" s="565" t="s">
        <v>758</v>
      </c>
      <c r="OMZ67" s="565" t="s">
        <v>758</v>
      </c>
      <c r="ONA67" s="565" t="s">
        <v>758</v>
      </c>
      <c r="ONB67" s="565" t="s">
        <v>758</v>
      </c>
      <c r="ONC67" s="565" t="s">
        <v>758</v>
      </c>
      <c r="OND67" s="565" t="s">
        <v>758</v>
      </c>
      <c r="ONE67" s="565" t="s">
        <v>758</v>
      </c>
      <c r="ONF67" s="565" t="s">
        <v>758</v>
      </c>
      <c r="ONG67" s="565" t="s">
        <v>758</v>
      </c>
      <c r="ONH67" s="565" t="s">
        <v>758</v>
      </c>
      <c r="ONI67" s="565" t="s">
        <v>758</v>
      </c>
      <c r="ONJ67" s="565" t="s">
        <v>758</v>
      </c>
      <c r="ONK67" s="565" t="s">
        <v>758</v>
      </c>
      <c r="ONL67" s="565" t="s">
        <v>758</v>
      </c>
      <c r="ONM67" s="565" t="s">
        <v>758</v>
      </c>
      <c r="ONN67" s="565" t="s">
        <v>758</v>
      </c>
      <c r="ONO67" s="565" t="s">
        <v>758</v>
      </c>
      <c r="ONP67" s="565" t="s">
        <v>758</v>
      </c>
      <c r="ONQ67" s="565" t="s">
        <v>758</v>
      </c>
      <c r="ONR67" s="565" t="s">
        <v>758</v>
      </c>
      <c r="ONS67" s="565" t="s">
        <v>758</v>
      </c>
      <c r="ONT67" s="565" t="s">
        <v>758</v>
      </c>
      <c r="ONU67" s="565" t="s">
        <v>758</v>
      </c>
      <c r="ONV67" s="565" t="s">
        <v>758</v>
      </c>
      <c r="ONW67" s="565" t="s">
        <v>758</v>
      </c>
      <c r="ONX67" s="565" t="s">
        <v>758</v>
      </c>
      <c r="ONY67" s="565" t="s">
        <v>758</v>
      </c>
      <c r="ONZ67" s="565" t="s">
        <v>758</v>
      </c>
      <c r="OOA67" s="565" t="s">
        <v>758</v>
      </c>
      <c r="OOB67" s="565" t="s">
        <v>758</v>
      </c>
      <c r="OOC67" s="565" t="s">
        <v>758</v>
      </c>
      <c r="OOD67" s="565" t="s">
        <v>758</v>
      </c>
      <c r="OOE67" s="565" t="s">
        <v>758</v>
      </c>
      <c r="OOF67" s="565" t="s">
        <v>758</v>
      </c>
      <c r="OOG67" s="565" t="s">
        <v>758</v>
      </c>
      <c r="OOH67" s="565" t="s">
        <v>758</v>
      </c>
      <c r="OOI67" s="565" t="s">
        <v>758</v>
      </c>
      <c r="OOJ67" s="565" t="s">
        <v>758</v>
      </c>
      <c r="OOK67" s="565" t="s">
        <v>758</v>
      </c>
      <c r="OOL67" s="565" t="s">
        <v>758</v>
      </c>
      <c r="OOM67" s="565" t="s">
        <v>758</v>
      </c>
      <c r="OON67" s="565" t="s">
        <v>758</v>
      </c>
      <c r="OOO67" s="565" t="s">
        <v>758</v>
      </c>
      <c r="OOP67" s="565" t="s">
        <v>758</v>
      </c>
      <c r="OOQ67" s="565" t="s">
        <v>758</v>
      </c>
      <c r="OOR67" s="565" t="s">
        <v>758</v>
      </c>
      <c r="OOS67" s="565" t="s">
        <v>758</v>
      </c>
      <c r="OOT67" s="565" t="s">
        <v>758</v>
      </c>
      <c r="OOU67" s="565" t="s">
        <v>758</v>
      </c>
      <c r="OOV67" s="565" t="s">
        <v>758</v>
      </c>
      <c r="OOW67" s="565" t="s">
        <v>758</v>
      </c>
      <c r="OOX67" s="565" t="s">
        <v>758</v>
      </c>
      <c r="OOY67" s="565" t="s">
        <v>758</v>
      </c>
      <c r="OOZ67" s="565" t="s">
        <v>758</v>
      </c>
      <c r="OPA67" s="565" t="s">
        <v>758</v>
      </c>
      <c r="OPB67" s="565" t="s">
        <v>758</v>
      </c>
      <c r="OPC67" s="565" t="s">
        <v>758</v>
      </c>
      <c r="OPD67" s="565" t="s">
        <v>758</v>
      </c>
      <c r="OPE67" s="565" t="s">
        <v>758</v>
      </c>
      <c r="OPF67" s="565" t="s">
        <v>758</v>
      </c>
      <c r="OPG67" s="565" t="s">
        <v>758</v>
      </c>
      <c r="OPH67" s="565" t="s">
        <v>758</v>
      </c>
      <c r="OPI67" s="565" t="s">
        <v>758</v>
      </c>
      <c r="OPJ67" s="565" t="s">
        <v>758</v>
      </c>
      <c r="OPK67" s="565" t="s">
        <v>758</v>
      </c>
      <c r="OPL67" s="565" t="s">
        <v>758</v>
      </c>
      <c r="OPM67" s="565" t="s">
        <v>758</v>
      </c>
      <c r="OPN67" s="565" t="s">
        <v>758</v>
      </c>
      <c r="OPO67" s="565" t="s">
        <v>758</v>
      </c>
      <c r="OPP67" s="565" t="s">
        <v>758</v>
      </c>
      <c r="OPQ67" s="565" t="s">
        <v>758</v>
      </c>
      <c r="OPR67" s="565" t="s">
        <v>758</v>
      </c>
      <c r="OPS67" s="565" t="s">
        <v>758</v>
      </c>
      <c r="OPT67" s="565" t="s">
        <v>758</v>
      </c>
      <c r="OPU67" s="565" t="s">
        <v>758</v>
      </c>
      <c r="OPV67" s="565" t="s">
        <v>758</v>
      </c>
      <c r="OPW67" s="565" t="s">
        <v>758</v>
      </c>
      <c r="OPX67" s="565" t="s">
        <v>758</v>
      </c>
      <c r="OPY67" s="565" t="s">
        <v>758</v>
      </c>
      <c r="OPZ67" s="565" t="s">
        <v>758</v>
      </c>
      <c r="OQA67" s="565" t="s">
        <v>758</v>
      </c>
      <c r="OQB67" s="565" t="s">
        <v>758</v>
      </c>
      <c r="OQC67" s="565" t="s">
        <v>758</v>
      </c>
      <c r="OQD67" s="565" t="s">
        <v>758</v>
      </c>
      <c r="OQE67" s="565" t="s">
        <v>758</v>
      </c>
      <c r="OQF67" s="565" t="s">
        <v>758</v>
      </c>
      <c r="OQG67" s="565" t="s">
        <v>758</v>
      </c>
      <c r="OQH67" s="565" t="s">
        <v>758</v>
      </c>
      <c r="OQI67" s="565" t="s">
        <v>758</v>
      </c>
      <c r="OQJ67" s="565" t="s">
        <v>758</v>
      </c>
      <c r="OQK67" s="565" t="s">
        <v>758</v>
      </c>
      <c r="OQL67" s="565" t="s">
        <v>758</v>
      </c>
      <c r="OQM67" s="565" t="s">
        <v>758</v>
      </c>
      <c r="OQN67" s="565" t="s">
        <v>758</v>
      </c>
      <c r="OQO67" s="565" t="s">
        <v>758</v>
      </c>
      <c r="OQP67" s="565" t="s">
        <v>758</v>
      </c>
      <c r="OQQ67" s="565" t="s">
        <v>758</v>
      </c>
      <c r="OQR67" s="565" t="s">
        <v>758</v>
      </c>
      <c r="OQS67" s="565" t="s">
        <v>758</v>
      </c>
      <c r="OQT67" s="565" t="s">
        <v>758</v>
      </c>
      <c r="OQU67" s="565" t="s">
        <v>758</v>
      </c>
      <c r="OQV67" s="565" t="s">
        <v>758</v>
      </c>
      <c r="OQW67" s="565" t="s">
        <v>758</v>
      </c>
      <c r="OQX67" s="565" t="s">
        <v>758</v>
      </c>
      <c r="OQY67" s="565" t="s">
        <v>758</v>
      </c>
      <c r="OQZ67" s="565" t="s">
        <v>758</v>
      </c>
      <c r="ORA67" s="565" t="s">
        <v>758</v>
      </c>
      <c r="ORB67" s="565" t="s">
        <v>758</v>
      </c>
      <c r="ORC67" s="565" t="s">
        <v>758</v>
      </c>
      <c r="ORD67" s="565" t="s">
        <v>758</v>
      </c>
      <c r="ORE67" s="565" t="s">
        <v>758</v>
      </c>
      <c r="ORF67" s="565" t="s">
        <v>758</v>
      </c>
      <c r="ORG67" s="565" t="s">
        <v>758</v>
      </c>
      <c r="ORH67" s="565" t="s">
        <v>758</v>
      </c>
      <c r="ORI67" s="565" t="s">
        <v>758</v>
      </c>
      <c r="ORJ67" s="565" t="s">
        <v>758</v>
      </c>
      <c r="ORK67" s="565" t="s">
        <v>758</v>
      </c>
      <c r="ORL67" s="565" t="s">
        <v>758</v>
      </c>
      <c r="ORM67" s="565" t="s">
        <v>758</v>
      </c>
      <c r="ORN67" s="565" t="s">
        <v>758</v>
      </c>
      <c r="ORO67" s="565" t="s">
        <v>758</v>
      </c>
      <c r="ORP67" s="565" t="s">
        <v>758</v>
      </c>
      <c r="ORQ67" s="565" t="s">
        <v>758</v>
      </c>
      <c r="ORR67" s="565" t="s">
        <v>758</v>
      </c>
      <c r="ORS67" s="565" t="s">
        <v>758</v>
      </c>
      <c r="ORT67" s="565" t="s">
        <v>758</v>
      </c>
      <c r="ORU67" s="565" t="s">
        <v>758</v>
      </c>
      <c r="ORV67" s="565" t="s">
        <v>758</v>
      </c>
      <c r="ORW67" s="565" t="s">
        <v>758</v>
      </c>
      <c r="ORX67" s="565" t="s">
        <v>758</v>
      </c>
      <c r="ORY67" s="565" t="s">
        <v>758</v>
      </c>
      <c r="ORZ67" s="565" t="s">
        <v>758</v>
      </c>
      <c r="OSA67" s="565" t="s">
        <v>758</v>
      </c>
      <c r="OSB67" s="565" t="s">
        <v>758</v>
      </c>
      <c r="OSC67" s="565" t="s">
        <v>758</v>
      </c>
      <c r="OSD67" s="565" t="s">
        <v>758</v>
      </c>
      <c r="OSE67" s="565" t="s">
        <v>758</v>
      </c>
      <c r="OSF67" s="565" t="s">
        <v>758</v>
      </c>
      <c r="OSG67" s="565" t="s">
        <v>758</v>
      </c>
      <c r="OSH67" s="565" t="s">
        <v>758</v>
      </c>
      <c r="OSI67" s="565" t="s">
        <v>758</v>
      </c>
      <c r="OSJ67" s="565" t="s">
        <v>758</v>
      </c>
      <c r="OSK67" s="565" t="s">
        <v>758</v>
      </c>
      <c r="OSL67" s="565" t="s">
        <v>758</v>
      </c>
      <c r="OSM67" s="565" t="s">
        <v>758</v>
      </c>
      <c r="OSN67" s="565" t="s">
        <v>758</v>
      </c>
      <c r="OSO67" s="565" t="s">
        <v>758</v>
      </c>
      <c r="OSP67" s="565" t="s">
        <v>758</v>
      </c>
      <c r="OSQ67" s="565" t="s">
        <v>758</v>
      </c>
      <c r="OSR67" s="565" t="s">
        <v>758</v>
      </c>
      <c r="OSS67" s="565" t="s">
        <v>758</v>
      </c>
      <c r="OST67" s="565" t="s">
        <v>758</v>
      </c>
      <c r="OSU67" s="565" t="s">
        <v>758</v>
      </c>
      <c r="OSV67" s="565" t="s">
        <v>758</v>
      </c>
      <c r="OSW67" s="565" t="s">
        <v>758</v>
      </c>
      <c r="OSX67" s="565" t="s">
        <v>758</v>
      </c>
      <c r="OSY67" s="565" t="s">
        <v>758</v>
      </c>
      <c r="OSZ67" s="565" t="s">
        <v>758</v>
      </c>
      <c r="OTA67" s="565" t="s">
        <v>758</v>
      </c>
      <c r="OTB67" s="565" t="s">
        <v>758</v>
      </c>
      <c r="OTC67" s="565" t="s">
        <v>758</v>
      </c>
      <c r="OTD67" s="565" t="s">
        <v>758</v>
      </c>
      <c r="OTE67" s="565" t="s">
        <v>758</v>
      </c>
      <c r="OTF67" s="565" t="s">
        <v>758</v>
      </c>
      <c r="OTG67" s="565" t="s">
        <v>758</v>
      </c>
      <c r="OTH67" s="565" t="s">
        <v>758</v>
      </c>
      <c r="OTI67" s="565" t="s">
        <v>758</v>
      </c>
      <c r="OTJ67" s="565" t="s">
        <v>758</v>
      </c>
      <c r="OTK67" s="565" t="s">
        <v>758</v>
      </c>
      <c r="OTL67" s="565" t="s">
        <v>758</v>
      </c>
      <c r="OTM67" s="565" t="s">
        <v>758</v>
      </c>
      <c r="OTN67" s="565" t="s">
        <v>758</v>
      </c>
      <c r="OTO67" s="565" t="s">
        <v>758</v>
      </c>
      <c r="OTP67" s="565" t="s">
        <v>758</v>
      </c>
      <c r="OTQ67" s="565" t="s">
        <v>758</v>
      </c>
      <c r="OTR67" s="565" t="s">
        <v>758</v>
      </c>
      <c r="OTS67" s="565" t="s">
        <v>758</v>
      </c>
      <c r="OTT67" s="565" t="s">
        <v>758</v>
      </c>
      <c r="OTU67" s="565" t="s">
        <v>758</v>
      </c>
      <c r="OTV67" s="565" t="s">
        <v>758</v>
      </c>
      <c r="OTW67" s="565" t="s">
        <v>758</v>
      </c>
      <c r="OTX67" s="565" t="s">
        <v>758</v>
      </c>
      <c r="OTY67" s="565" t="s">
        <v>758</v>
      </c>
      <c r="OTZ67" s="565" t="s">
        <v>758</v>
      </c>
      <c r="OUA67" s="565" t="s">
        <v>758</v>
      </c>
      <c r="OUB67" s="565" t="s">
        <v>758</v>
      </c>
      <c r="OUC67" s="565" t="s">
        <v>758</v>
      </c>
      <c r="OUD67" s="565" t="s">
        <v>758</v>
      </c>
      <c r="OUE67" s="565" t="s">
        <v>758</v>
      </c>
      <c r="OUF67" s="565" t="s">
        <v>758</v>
      </c>
      <c r="OUG67" s="565" t="s">
        <v>758</v>
      </c>
      <c r="OUH67" s="565" t="s">
        <v>758</v>
      </c>
      <c r="OUI67" s="565" t="s">
        <v>758</v>
      </c>
      <c r="OUJ67" s="565" t="s">
        <v>758</v>
      </c>
      <c r="OUK67" s="565" t="s">
        <v>758</v>
      </c>
      <c r="OUL67" s="565" t="s">
        <v>758</v>
      </c>
      <c r="OUM67" s="565" t="s">
        <v>758</v>
      </c>
      <c r="OUN67" s="565" t="s">
        <v>758</v>
      </c>
      <c r="OUO67" s="565" t="s">
        <v>758</v>
      </c>
      <c r="OUP67" s="565" t="s">
        <v>758</v>
      </c>
      <c r="OUQ67" s="565" t="s">
        <v>758</v>
      </c>
      <c r="OUR67" s="565" t="s">
        <v>758</v>
      </c>
      <c r="OUS67" s="565" t="s">
        <v>758</v>
      </c>
      <c r="OUT67" s="565" t="s">
        <v>758</v>
      </c>
      <c r="OUU67" s="565" t="s">
        <v>758</v>
      </c>
      <c r="OUV67" s="565" t="s">
        <v>758</v>
      </c>
      <c r="OUW67" s="565" t="s">
        <v>758</v>
      </c>
      <c r="OUX67" s="565" t="s">
        <v>758</v>
      </c>
      <c r="OUY67" s="565" t="s">
        <v>758</v>
      </c>
      <c r="OUZ67" s="565" t="s">
        <v>758</v>
      </c>
      <c r="OVA67" s="565" t="s">
        <v>758</v>
      </c>
      <c r="OVB67" s="565" t="s">
        <v>758</v>
      </c>
      <c r="OVC67" s="565" t="s">
        <v>758</v>
      </c>
      <c r="OVD67" s="565" t="s">
        <v>758</v>
      </c>
      <c r="OVE67" s="565" t="s">
        <v>758</v>
      </c>
      <c r="OVF67" s="565" t="s">
        <v>758</v>
      </c>
      <c r="OVG67" s="565" t="s">
        <v>758</v>
      </c>
      <c r="OVH67" s="565" t="s">
        <v>758</v>
      </c>
      <c r="OVI67" s="565" t="s">
        <v>758</v>
      </c>
      <c r="OVJ67" s="565" t="s">
        <v>758</v>
      </c>
      <c r="OVK67" s="565" t="s">
        <v>758</v>
      </c>
      <c r="OVL67" s="565" t="s">
        <v>758</v>
      </c>
      <c r="OVM67" s="565" t="s">
        <v>758</v>
      </c>
      <c r="OVN67" s="565" t="s">
        <v>758</v>
      </c>
      <c r="OVO67" s="565" t="s">
        <v>758</v>
      </c>
      <c r="OVP67" s="565" t="s">
        <v>758</v>
      </c>
      <c r="OVQ67" s="565" t="s">
        <v>758</v>
      </c>
      <c r="OVR67" s="565" t="s">
        <v>758</v>
      </c>
      <c r="OVS67" s="565" t="s">
        <v>758</v>
      </c>
      <c r="OVT67" s="565" t="s">
        <v>758</v>
      </c>
      <c r="OVU67" s="565" t="s">
        <v>758</v>
      </c>
      <c r="OVV67" s="565" t="s">
        <v>758</v>
      </c>
      <c r="OVW67" s="565" t="s">
        <v>758</v>
      </c>
      <c r="OVX67" s="565" t="s">
        <v>758</v>
      </c>
      <c r="OVY67" s="565" t="s">
        <v>758</v>
      </c>
      <c r="OVZ67" s="565" t="s">
        <v>758</v>
      </c>
      <c r="OWA67" s="565" t="s">
        <v>758</v>
      </c>
      <c r="OWB67" s="565" t="s">
        <v>758</v>
      </c>
      <c r="OWC67" s="565" t="s">
        <v>758</v>
      </c>
      <c r="OWD67" s="565" t="s">
        <v>758</v>
      </c>
      <c r="OWE67" s="565" t="s">
        <v>758</v>
      </c>
      <c r="OWF67" s="565" t="s">
        <v>758</v>
      </c>
      <c r="OWG67" s="565" t="s">
        <v>758</v>
      </c>
      <c r="OWH67" s="565" t="s">
        <v>758</v>
      </c>
      <c r="OWI67" s="565" t="s">
        <v>758</v>
      </c>
      <c r="OWJ67" s="565" t="s">
        <v>758</v>
      </c>
      <c r="OWK67" s="565" t="s">
        <v>758</v>
      </c>
      <c r="OWL67" s="565" t="s">
        <v>758</v>
      </c>
      <c r="OWM67" s="565" t="s">
        <v>758</v>
      </c>
      <c r="OWN67" s="565" t="s">
        <v>758</v>
      </c>
      <c r="OWO67" s="565" t="s">
        <v>758</v>
      </c>
      <c r="OWP67" s="565" t="s">
        <v>758</v>
      </c>
      <c r="OWQ67" s="565" t="s">
        <v>758</v>
      </c>
      <c r="OWR67" s="565" t="s">
        <v>758</v>
      </c>
      <c r="OWS67" s="565" t="s">
        <v>758</v>
      </c>
      <c r="OWT67" s="565" t="s">
        <v>758</v>
      </c>
      <c r="OWU67" s="565" t="s">
        <v>758</v>
      </c>
      <c r="OWV67" s="565" t="s">
        <v>758</v>
      </c>
      <c r="OWW67" s="565" t="s">
        <v>758</v>
      </c>
      <c r="OWX67" s="565" t="s">
        <v>758</v>
      </c>
      <c r="OWY67" s="565" t="s">
        <v>758</v>
      </c>
      <c r="OWZ67" s="565" t="s">
        <v>758</v>
      </c>
      <c r="OXA67" s="565" t="s">
        <v>758</v>
      </c>
      <c r="OXB67" s="565" t="s">
        <v>758</v>
      </c>
      <c r="OXC67" s="565" t="s">
        <v>758</v>
      </c>
      <c r="OXD67" s="565" t="s">
        <v>758</v>
      </c>
      <c r="OXE67" s="565" t="s">
        <v>758</v>
      </c>
      <c r="OXF67" s="565" t="s">
        <v>758</v>
      </c>
      <c r="OXG67" s="565" t="s">
        <v>758</v>
      </c>
      <c r="OXH67" s="565" t="s">
        <v>758</v>
      </c>
      <c r="OXI67" s="565" t="s">
        <v>758</v>
      </c>
      <c r="OXJ67" s="565" t="s">
        <v>758</v>
      </c>
      <c r="OXK67" s="565" t="s">
        <v>758</v>
      </c>
      <c r="OXL67" s="565" t="s">
        <v>758</v>
      </c>
      <c r="OXM67" s="565" t="s">
        <v>758</v>
      </c>
      <c r="OXN67" s="565" t="s">
        <v>758</v>
      </c>
      <c r="OXO67" s="565" t="s">
        <v>758</v>
      </c>
      <c r="OXP67" s="565" t="s">
        <v>758</v>
      </c>
      <c r="OXQ67" s="565" t="s">
        <v>758</v>
      </c>
      <c r="OXR67" s="565" t="s">
        <v>758</v>
      </c>
      <c r="OXS67" s="565" t="s">
        <v>758</v>
      </c>
      <c r="OXT67" s="565" t="s">
        <v>758</v>
      </c>
      <c r="OXU67" s="565" t="s">
        <v>758</v>
      </c>
      <c r="OXV67" s="565" t="s">
        <v>758</v>
      </c>
      <c r="OXW67" s="565" t="s">
        <v>758</v>
      </c>
      <c r="OXX67" s="565" t="s">
        <v>758</v>
      </c>
      <c r="OXY67" s="565" t="s">
        <v>758</v>
      </c>
      <c r="OXZ67" s="565" t="s">
        <v>758</v>
      </c>
      <c r="OYA67" s="565" t="s">
        <v>758</v>
      </c>
      <c r="OYB67" s="565" t="s">
        <v>758</v>
      </c>
      <c r="OYC67" s="565" t="s">
        <v>758</v>
      </c>
      <c r="OYD67" s="565" t="s">
        <v>758</v>
      </c>
      <c r="OYE67" s="565" t="s">
        <v>758</v>
      </c>
      <c r="OYF67" s="565" t="s">
        <v>758</v>
      </c>
      <c r="OYG67" s="565" t="s">
        <v>758</v>
      </c>
      <c r="OYH67" s="565" t="s">
        <v>758</v>
      </c>
      <c r="OYI67" s="565" t="s">
        <v>758</v>
      </c>
      <c r="OYJ67" s="565" t="s">
        <v>758</v>
      </c>
      <c r="OYK67" s="565" t="s">
        <v>758</v>
      </c>
      <c r="OYL67" s="565" t="s">
        <v>758</v>
      </c>
      <c r="OYM67" s="565" t="s">
        <v>758</v>
      </c>
      <c r="OYN67" s="565" t="s">
        <v>758</v>
      </c>
      <c r="OYO67" s="565" t="s">
        <v>758</v>
      </c>
      <c r="OYP67" s="565" t="s">
        <v>758</v>
      </c>
      <c r="OYQ67" s="565" t="s">
        <v>758</v>
      </c>
      <c r="OYR67" s="565" t="s">
        <v>758</v>
      </c>
      <c r="OYS67" s="565" t="s">
        <v>758</v>
      </c>
      <c r="OYT67" s="565" t="s">
        <v>758</v>
      </c>
      <c r="OYU67" s="565" t="s">
        <v>758</v>
      </c>
      <c r="OYV67" s="565" t="s">
        <v>758</v>
      </c>
      <c r="OYW67" s="565" t="s">
        <v>758</v>
      </c>
      <c r="OYX67" s="565" t="s">
        <v>758</v>
      </c>
      <c r="OYY67" s="565" t="s">
        <v>758</v>
      </c>
      <c r="OYZ67" s="565" t="s">
        <v>758</v>
      </c>
      <c r="OZA67" s="565" t="s">
        <v>758</v>
      </c>
      <c r="OZB67" s="565" t="s">
        <v>758</v>
      </c>
      <c r="OZC67" s="565" t="s">
        <v>758</v>
      </c>
      <c r="OZD67" s="565" t="s">
        <v>758</v>
      </c>
      <c r="OZE67" s="565" t="s">
        <v>758</v>
      </c>
      <c r="OZF67" s="565" t="s">
        <v>758</v>
      </c>
      <c r="OZG67" s="565" t="s">
        <v>758</v>
      </c>
      <c r="OZH67" s="565" t="s">
        <v>758</v>
      </c>
      <c r="OZI67" s="565" t="s">
        <v>758</v>
      </c>
      <c r="OZJ67" s="565" t="s">
        <v>758</v>
      </c>
      <c r="OZK67" s="565" t="s">
        <v>758</v>
      </c>
      <c r="OZL67" s="565" t="s">
        <v>758</v>
      </c>
      <c r="OZM67" s="565" t="s">
        <v>758</v>
      </c>
      <c r="OZN67" s="565" t="s">
        <v>758</v>
      </c>
      <c r="OZO67" s="565" t="s">
        <v>758</v>
      </c>
      <c r="OZP67" s="565" t="s">
        <v>758</v>
      </c>
      <c r="OZQ67" s="565" t="s">
        <v>758</v>
      </c>
      <c r="OZR67" s="565" t="s">
        <v>758</v>
      </c>
      <c r="OZS67" s="565" t="s">
        <v>758</v>
      </c>
      <c r="OZT67" s="565" t="s">
        <v>758</v>
      </c>
      <c r="OZU67" s="565" t="s">
        <v>758</v>
      </c>
      <c r="OZV67" s="565" t="s">
        <v>758</v>
      </c>
      <c r="OZW67" s="565" t="s">
        <v>758</v>
      </c>
      <c r="OZX67" s="565" t="s">
        <v>758</v>
      </c>
      <c r="OZY67" s="565" t="s">
        <v>758</v>
      </c>
      <c r="OZZ67" s="565" t="s">
        <v>758</v>
      </c>
      <c r="PAA67" s="565" t="s">
        <v>758</v>
      </c>
      <c r="PAB67" s="565" t="s">
        <v>758</v>
      </c>
      <c r="PAC67" s="565" t="s">
        <v>758</v>
      </c>
      <c r="PAD67" s="565" t="s">
        <v>758</v>
      </c>
      <c r="PAE67" s="565" t="s">
        <v>758</v>
      </c>
      <c r="PAF67" s="565" t="s">
        <v>758</v>
      </c>
      <c r="PAG67" s="565" t="s">
        <v>758</v>
      </c>
      <c r="PAH67" s="565" t="s">
        <v>758</v>
      </c>
      <c r="PAI67" s="565" t="s">
        <v>758</v>
      </c>
      <c r="PAJ67" s="565" t="s">
        <v>758</v>
      </c>
      <c r="PAK67" s="565" t="s">
        <v>758</v>
      </c>
      <c r="PAL67" s="565" t="s">
        <v>758</v>
      </c>
      <c r="PAM67" s="565" t="s">
        <v>758</v>
      </c>
      <c r="PAN67" s="565" t="s">
        <v>758</v>
      </c>
      <c r="PAO67" s="565" t="s">
        <v>758</v>
      </c>
      <c r="PAP67" s="565" t="s">
        <v>758</v>
      </c>
      <c r="PAQ67" s="565" t="s">
        <v>758</v>
      </c>
      <c r="PAR67" s="565" t="s">
        <v>758</v>
      </c>
      <c r="PAS67" s="565" t="s">
        <v>758</v>
      </c>
      <c r="PAT67" s="565" t="s">
        <v>758</v>
      </c>
      <c r="PAU67" s="565" t="s">
        <v>758</v>
      </c>
      <c r="PAV67" s="565" t="s">
        <v>758</v>
      </c>
      <c r="PAW67" s="565" t="s">
        <v>758</v>
      </c>
      <c r="PAX67" s="565" t="s">
        <v>758</v>
      </c>
      <c r="PAY67" s="565" t="s">
        <v>758</v>
      </c>
      <c r="PAZ67" s="565" t="s">
        <v>758</v>
      </c>
      <c r="PBA67" s="565" t="s">
        <v>758</v>
      </c>
      <c r="PBB67" s="565" t="s">
        <v>758</v>
      </c>
      <c r="PBC67" s="565" t="s">
        <v>758</v>
      </c>
      <c r="PBD67" s="565" t="s">
        <v>758</v>
      </c>
      <c r="PBE67" s="565" t="s">
        <v>758</v>
      </c>
      <c r="PBF67" s="565" t="s">
        <v>758</v>
      </c>
      <c r="PBG67" s="565" t="s">
        <v>758</v>
      </c>
      <c r="PBH67" s="565" t="s">
        <v>758</v>
      </c>
      <c r="PBI67" s="565" t="s">
        <v>758</v>
      </c>
      <c r="PBJ67" s="565" t="s">
        <v>758</v>
      </c>
      <c r="PBK67" s="565" t="s">
        <v>758</v>
      </c>
      <c r="PBL67" s="565" t="s">
        <v>758</v>
      </c>
      <c r="PBM67" s="565" t="s">
        <v>758</v>
      </c>
      <c r="PBN67" s="565" t="s">
        <v>758</v>
      </c>
      <c r="PBO67" s="565" t="s">
        <v>758</v>
      </c>
      <c r="PBP67" s="565" t="s">
        <v>758</v>
      </c>
      <c r="PBQ67" s="565" t="s">
        <v>758</v>
      </c>
      <c r="PBR67" s="565" t="s">
        <v>758</v>
      </c>
      <c r="PBS67" s="565" t="s">
        <v>758</v>
      </c>
      <c r="PBT67" s="565" t="s">
        <v>758</v>
      </c>
      <c r="PBU67" s="565" t="s">
        <v>758</v>
      </c>
      <c r="PBV67" s="565" t="s">
        <v>758</v>
      </c>
      <c r="PBW67" s="565" t="s">
        <v>758</v>
      </c>
      <c r="PBX67" s="565" t="s">
        <v>758</v>
      </c>
      <c r="PBY67" s="565" t="s">
        <v>758</v>
      </c>
      <c r="PBZ67" s="565" t="s">
        <v>758</v>
      </c>
      <c r="PCA67" s="565" t="s">
        <v>758</v>
      </c>
      <c r="PCB67" s="565" t="s">
        <v>758</v>
      </c>
      <c r="PCC67" s="565" t="s">
        <v>758</v>
      </c>
      <c r="PCD67" s="565" t="s">
        <v>758</v>
      </c>
      <c r="PCE67" s="565" t="s">
        <v>758</v>
      </c>
      <c r="PCF67" s="565" t="s">
        <v>758</v>
      </c>
      <c r="PCG67" s="565" t="s">
        <v>758</v>
      </c>
      <c r="PCH67" s="565" t="s">
        <v>758</v>
      </c>
      <c r="PCI67" s="565" t="s">
        <v>758</v>
      </c>
      <c r="PCJ67" s="565" t="s">
        <v>758</v>
      </c>
      <c r="PCK67" s="565" t="s">
        <v>758</v>
      </c>
      <c r="PCL67" s="565" t="s">
        <v>758</v>
      </c>
      <c r="PCM67" s="565" t="s">
        <v>758</v>
      </c>
      <c r="PCN67" s="565" t="s">
        <v>758</v>
      </c>
      <c r="PCO67" s="565" t="s">
        <v>758</v>
      </c>
      <c r="PCP67" s="565" t="s">
        <v>758</v>
      </c>
      <c r="PCQ67" s="565" t="s">
        <v>758</v>
      </c>
      <c r="PCR67" s="565" t="s">
        <v>758</v>
      </c>
      <c r="PCS67" s="565" t="s">
        <v>758</v>
      </c>
      <c r="PCT67" s="565" t="s">
        <v>758</v>
      </c>
      <c r="PCU67" s="565" t="s">
        <v>758</v>
      </c>
      <c r="PCV67" s="565" t="s">
        <v>758</v>
      </c>
      <c r="PCW67" s="565" t="s">
        <v>758</v>
      </c>
      <c r="PCX67" s="565" t="s">
        <v>758</v>
      </c>
      <c r="PCY67" s="565" t="s">
        <v>758</v>
      </c>
      <c r="PCZ67" s="565" t="s">
        <v>758</v>
      </c>
      <c r="PDA67" s="565" t="s">
        <v>758</v>
      </c>
      <c r="PDB67" s="565" t="s">
        <v>758</v>
      </c>
      <c r="PDC67" s="565" t="s">
        <v>758</v>
      </c>
      <c r="PDD67" s="565" t="s">
        <v>758</v>
      </c>
      <c r="PDE67" s="565" t="s">
        <v>758</v>
      </c>
      <c r="PDF67" s="565" t="s">
        <v>758</v>
      </c>
      <c r="PDG67" s="565" t="s">
        <v>758</v>
      </c>
      <c r="PDH67" s="565" t="s">
        <v>758</v>
      </c>
      <c r="PDI67" s="565" t="s">
        <v>758</v>
      </c>
      <c r="PDJ67" s="565" t="s">
        <v>758</v>
      </c>
      <c r="PDK67" s="565" t="s">
        <v>758</v>
      </c>
      <c r="PDL67" s="565" t="s">
        <v>758</v>
      </c>
      <c r="PDM67" s="565" t="s">
        <v>758</v>
      </c>
      <c r="PDN67" s="565" t="s">
        <v>758</v>
      </c>
      <c r="PDO67" s="565" t="s">
        <v>758</v>
      </c>
      <c r="PDP67" s="565" t="s">
        <v>758</v>
      </c>
      <c r="PDQ67" s="565" t="s">
        <v>758</v>
      </c>
      <c r="PDR67" s="565" t="s">
        <v>758</v>
      </c>
      <c r="PDS67" s="565" t="s">
        <v>758</v>
      </c>
      <c r="PDT67" s="565" t="s">
        <v>758</v>
      </c>
      <c r="PDU67" s="565" t="s">
        <v>758</v>
      </c>
      <c r="PDV67" s="565" t="s">
        <v>758</v>
      </c>
      <c r="PDW67" s="565" t="s">
        <v>758</v>
      </c>
      <c r="PDX67" s="565" t="s">
        <v>758</v>
      </c>
      <c r="PDY67" s="565" t="s">
        <v>758</v>
      </c>
      <c r="PDZ67" s="565" t="s">
        <v>758</v>
      </c>
      <c r="PEA67" s="565" t="s">
        <v>758</v>
      </c>
      <c r="PEB67" s="565" t="s">
        <v>758</v>
      </c>
      <c r="PEC67" s="565" t="s">
        <v>758</v>
      </c>
      <c r="PED67" s="565" t="s">
        <v>758</v>
      </c>
      <c r="PEE67" s="565" t="s">
        <v>758</v>
      </c>
      <c r="PEF67" s="565" t="s">
        <v>758</v>
      </c>
      <c r="PEG67" s="565" t="s">
        <v>758</v>
      </c>
      <c r="PEH67" s="565" t="s">
        <v>758</v>
      </c>
      <c r="PEI67" s="565" t="s">
        <v>758</v>
      </c>
      <c r="PEJ67" s="565" t="s">
        <v>758</v>
      </c>
      <c r="PEK67" s="565" t="s">
        <v>758</v>
      </c>
      <c r="PEL67" s="565" t="s">
        <v>758</v>
      </c>
      <c r="PEM67" s="565" t="s">
        <v>758</v>
      </c>
      <c r="PEN67" s="565" t="s">
        <v>758</v>
      </c>
      <c r="PEO67" s="565" t="s">
        <v>758</v>
      </c>
      <c r="PEP67" s="565" t="s">
        <v>758</v>
      </c>
      <c r="PEQ67" s="565" t="s">
        <v>758</v>
      </c>
      <c r="PER67" s="565" t="s">
        <v>758</v>
      </c>
      <c r="PES67" s="565" t="s">
        <v>758</v>
      </c>
      <c r="PET67" s="565" t="s">
        <v>758</v>
      </c>
      <c r="PEU67" s="565" t="s">
        <v>758</v>
      </c>
      <c r="PEV67" s="565" t="s">
        <v>758</v>
      </c>
      <c r="PEW67" s="565" t="s">
        <v>758</v>
      </c>
      <c r="PEX67" s="565" t="s">
        <v>758</v>
      </c>
      <c r="PEY67" s="565" t="s">
        <v>758</v>
      </c>
      <c r="PEZ67" s="565" t="s">
        <v>758</v>
      </c>
      <c r="PFA67" s="565" t="s">
        <v>758</v>
      </c>
      <c r="PFB67" s="565" t="s">
        <v>758</v>
      </c>
      <c r="PFC67" s="565" t="s">
        <v>758</v>
      </c>
      <c r="PFD67" s="565" t="s">
        <v>758</v>
      </c>
      <c r="PFE67" s="565" t="s">
        <v>758</v>
      </c>
      <c r="PFF67" s="565" t="s">
        <v>758</v>
      </c>
      <c r="PFG67" s="565" t="s">
        <v>758</v>
      </c>
      <c r="PFH67" s="565" t="s">
        <v>758</v>
      </c>
      <c r="PFI67" s="565" t="s">
        <v>758</v>
      </c>
      <c r="PFJ67" s="565" t="s">
        <v>758</v>
      </c>
      <c r="PFK67" s="565" t="s">
        <v>758</v>
      </c>
      <c r="PFL67" s="565" t="s">
        <v>758</v>
      </c>
      <c r="PFM67" s="565" t="s">
        <v>758</v>
      </c>
      <c r="PFN67" s="565" t="s">
        <v>758</v>
      </c>
      <c r="PFO67" s="565" t="s">
        <v>758</v>
      </c>
      <c r="PFP67" s="565" t="s">
        <v>758</v>
      </c>
      <c r="PFQ67" s="565" t="s">
        <v>758</v>
      </c>
      <c r="PFR67" s="565" t="s">
        <v>758</v>
      </c>
      <c r="PFS67" s="565" t="s">
        <v>758</v>
      </c>
      <c r="PFT67" s="565" t="s">
        <v>758</v>
      </c>
      <c r="PFU67" s="565" t="s">
        <v>758</v>
      </c>
      <c r="PFV67" s="565" t="s">
        <v>758</v>
      </c>
      <c r="PFW67" s="565" t="s">
        <v>758</v>
      </c>
      <c r="PFX67" s="565" t="s">
        <v>758</v>
      </c>
      <c r="PFY67" s="565" t="s">
        <v>758</v>
      </c>
      <c r="PFZ67" s="565" t="s">
        <v>758</v>
      </c>
      <c r="PGA67" s="565" t="s">
        <v>758</v>
      </c>
      <c r="PGB67" s="565" t="s">
        <v>758</v>
      </c>
      <c r="PGC67" s="565" t="s">
        <v>758</v>
      </c>
      <c r="PGD67" s="565" t="s">
        <v>758</v>
      </c>
      <c r="PGE67" s="565" t="s">
        <v>758</v>
      </c>
      <c r="PGF67" s="565" t="s">
        <v>758</v>
      </c>
      <c r="PGG67" s="565" t="s">
        <v>758</v>
      </c>
      <c r="PGH67" s="565" t="s">
        <v>758</v>
      </c>
      <c r="PGI67" s="565" t="s">
        <v>758</v>
      </c>
      <c r="PGJ67" s="565" t="s">
        <v>758</v>
      </c>
      <c r="PGK67" s="565" t="s">
        <v>758</v>
      </c>
      <c r="PGL67" s="565" t="s">
        <v>758</v>
      </c>
      <c r="PGM67" s="565" t="s">
        <v>758</v>
      </c>
      <c r="PGN67" s="565" t="s">
        <v>758</v>
      </c>
      <c r="PGO67" s="565" t="s">
        <v>758</v>
      </c>
      <c r="PGP67" s="565" t="s">
        <v>758</v>
      </c>
      <c r="PGQ67" s="565" t="s">
        <v>758</v>
      </c>
      <c r="PGR67" s="565" t="s">
        <v>758</v>
      </c>
      <c r="PGS67" s="565" t="s">
        <v>758</v>
      </c>
      <c r="PGT67" s="565" t="s">
        <v>758</v>
      </c>
      <c r="PGU67" s="565" t="s">
        <v>758</v>
      </c>
      <c r="PGV67" s="565" t="s">
        <v>758</v>
      </c>
      <c r="PGW67" s="565" t="s">
        <v>758</v>
      </c>
      <c r="PGX67" s="565" t="s">
        <v>758</v>
      </c>
      <c r="PGY67" s="565" t="s">
        <v>758</v>
      </c>
      <c r="PGZ67" s="565" t="s">
        <v>758</v>
      </c>
      <c r="PHA67" s="565" t="s">
        <v>758</v>
      </c>
      <c r="PHB67" s="565" t="s">
        <v>758</v>
      </c>
      <c r="PHC67" s="565" t="s">
        <v>758</v>
      </c>
      <c r="PHD67" s="565" t="s">
        <v>758</v>
      </c>
      <c r="PHE67" s="565" t="s">
        <v>758</v>
      </c>
      <c r="PHF67" s="565" t="s">
        <v>758</v>
      </c>
      <c r="PHG67" s="565" t="s">
        <v>758</v>
      </c>
      <c r="PHH67" s="565" t="s">
        <v>758</v>
      </c>
      <c r="PHI67" s="565" t="s">
        <v>758</v>
      </c>
      <c r="PHJ67" s="565" t="s">
        <v>758</v>
      </c>
      <c r="PHK67" s="565" t="s">
        <v>758</v>
      </c>
      <c r="PHL67" s="565" t="s">
        <v>758</v>
      </c>
      <c r="PHM67" s="565" t="s">
        <v>758</v>
      </c>
      <c r="PHN67" s="565" t="s">
        <v>758</v>
      </c>
      <c r="PHO67" s="565" t="s">
        <v>758</v>
      </c>
      <c r="PHP67" s="565" t="s">
        <v>758</v>
      </c>
      <c r="PHQ67" s="565" t="s">
        <v>758</v>
      </c>
      <c r="PHR67" s="565" t="s">
        <v>758</v>
      </c>
      <c r="PHS67" s="565" t="s">
        <v>758</v>
      </c>
      <c r="PHT67" s="565" t="s">
        <v>758</v>
      </c>
      <c r="PHU67" s="565" t="s">
        <v>758</v>
      </c>
      <c r="PHV67" s="565" t="s">
        <v>758</v>
      </c>
      <c r="PHW67" s="565" t="s">
        <v>758</v>
      </c>
      <c r="PHX67" s="565" t="s">
        <v>758</v>
      </c>
      <c r="PHY67" s="565" t="s">
        <v>758</v>
      </c>
      <c r="PHZ67" s="565" t="s">
        <v>758</v>
      </c>
      <c r="PIA67" s="565" t="s">
        <v>758</v>
      </c>
      <c r="PIB67" s="565" t="s">
        <v>758</v>
      </c>
      <c r="PIC67" s="565" t="s">
        <v>758</v>
      </c>
      <c r="PID67" s="565" t="s">
        <v>758</v>
      </c>
      <c r="PIE67" s="565" t="s">
        <v>758</v>
      </c>
      <c r="PIF67" s="565" t="s">
        <v>758</v>
      </c>
      <c r="PIG67" s="565" t="s">
        <v>758</v>
      </c>
      <c r="PIH67" s="565" t="s">
        <v>758</v>
      </c>
      <c r="PII67" s="565" t="s">
        <v>758</v>
      </c>
      <c r="PIJ67" s="565" t="s">
        <v>758</v>
      </c>
      <c r="PIK67" s="565" t="s">
        <v>758</v>
      </c>
      <c r="PIL67" s="565" t="s">
        <v>758</v>
      </c>
      <c r="PIM67" s="565" t="s">
        <v>758</v>
      </c>
      <c r="PIN67" s="565" t="s">
        <v>758</v>
      </c>
      <c r="PIO67" s="565" t="s">
        <v>758</v>
      </c>
      <c r="PIP67" s="565" t="s">
        <v>758</v>
      </c>
      <c r="PIQ67" s="565" t="s">
        <v>758</v>
      </c>
      <c r="PIR67" s="565" t="s">
        <v>758</v>
      </c>
      <c r="PIS67" s="565" t="s">
        <v>758</v>
      </c>
      <c r="PIT67" s="565" t="s">
        <v>758</v>
      </c>
      <c r="PIU67" s="565" t="s">
        <v>758</v>
      </c>
      <c r="PIV67" s="565" t="s">
        <v>758</v>
      </c>
      <c r="PIW67" s="565" t="s">
        <v>758</v>
      </c>
      <c r="PIX67" s="565" t="s">
        <v>758</v>
      </c>
      <c r="PIY67" s="565" t="s">
        <v>758</v>
      </c>
      <c r="PIZ67" s="565" t="s">
        <v>758</v>
      </c>
      <c r="PJA67" s="565" t="s">
        <v>758</v>
      </c>
      <c r="PJB67" s="565" t="s">
        <v>758</v>
      </c>
      <c r="PJC67" s="565" t="s">
        <v>758</v>
      </c>
      <c r="PJD67" s="565" t="s">
        <v>758</v>
      </c>
      <c r="PJE67" s="565" t="s">
        <v>758</v>
      </c>
      <c r="PJF67" s="565" t="s">
        <v>758</v>
      </c>
      <c r="PJG67" s="565" t="s">
        <v>758</v>
      </c>
      <c r="PJH67" s="565" t="s">
        <v>758</v>
      </c>
      <c r="PJI67" s="565" t="s">
        <v>758</v>
      </c>
      <c r="PJJ67" s="565" t="s">
        <v>758</v>
      </c>
      <c r="PJK67" s="565" t="s">
        <v>758</v>
      </c>
      <c r="PJL67" s="565" t="s">
        <v>758</v>
      </c>
      <c r="PJM67" s="565" t="s">
        <v>758</v>
      </c>
      <c r="PJN67" s="565" t="s">
        <v>758</v>
      </c>
      <c r="PJO67" s="565" t="s">
        <v>758</v>
      </c>
      <c r="PJP67" s="565" t="s">
        <v>758</v>
      </c>
      <c r="PJQ67" s="565" t="s">
        <v>758</v>
      </c>
      <c r="PJR67" s="565" t="s">
        <v>758</v>
      </c>
      <c r="PJS67" s="565" t="s">
        <v>758</v>
      </c>
      <c r="PJT67" s="565" t="s">
        <v>758</v>
      </c>
      <c r="PJU67" s="565" t="s">
        <v>758</v>
      </c>
      <c r="PJV67" s="565" t="s">
        <v>758</v>
      </c>
      <c r="PJW67" s="565" t="s">
        <v>758</v>
      </c>
      <c r="PJX67" s="565" t="s">
        <v>758</v>
      </c>
      <c r="PJY67" s="565" t="s">
        <v>758</v>
      </c>
      <c r="PJZ67" s="565" t="s">
        <v>758</v>
      </c>
      <c r="PKA67" s="565" t="s">
        <v>758</v>
      </c>
      <c r="PKB67" s="565" t="s">
        <v>758</v>
      </c>
      <c r="PKC67" s="565" t="s">
        <v>758</v>
      </c>
      <c r="PKD67" s="565" t="s">
        <v>758</v>
      </c>
      <c r="PKE67" s="565" t="s">
        <v>758</v>
      </c>
      <c r="PKF67" s="565" t="s">
        <v>758</v>
      </c>
      <c r="PKG67" s="565" t="s">
        <v>758</v>
      </c>
      <c r="PKH67" s="565" t="s">
        <v>758</v>
      </c>
      <c r="PKI67" s="565" t="s">
        <v>758</v>
      </c>
      <c r="PKJ67" s="565" t="s">
        <v>758</v>
      </c>
      <c r="PKK67" s="565" t="s">
        <v>758</v>
      </c>
      <c r="PKL67" s="565" t="s">
        <v>758</v>
      </c>
      <c r="PKM67" s="565" t="s">
        <v>758</v>
      </c>
      <c r="PKN67" s="565" t="s">
        <v>758</v>
      </c>
      <c r="PKO67" s="565" t="s">
        <v>758</v>
      </c>
      <c r="PKP67" s="565" t="s">
        <v>758</v>
      </c>
      <c r="PKQ67" s="565" t="s">
        <v>758</v>
      </c>
      <c r="PKR67" s="565" t="s">
        <v>758</v>
      </c>
      <c r="PKS67" s="565" t="s">
        <v>758</v>
      </c>
      <c r="PKT67" s="565" t="s">
        <v>758</v>
      </c>
      <c r="PKU67" s="565" t="s">
        <v>758</v>
      </c>
      <c r="PKV67" s="565" t="s">
        <v>758</v>
      </c>
      <c r="PKW67" s="565" t="s">
        <v>758</v>
      </c>
      <c r="PKX67" s="565" t="s">
        <v>758</v>
      </c>
      <c r="PKY67" s="565" t="s">
        <v>758</v>
      </c>
      <c r="PKZ67" s="565" t="s">
        <v>758</v>
      </c>
      <c r="PLA67" s="565" t="s">
        <v>758</v>
      </c>
      <c r="PLB67" s="565" t="s">
        <v>758</v>
      </c>
      <c r="PLC67" s="565" t="s">
        <v>758</v>
      </c>
      <c r="PLD67" s="565" t="s">
        <v>758</v>
      </c>
      <c r="PLE67" s="565" t="s">
        <v>758</v>
      </c>
      <c r="PLF67" s="565" t="s">
        <v>758</v>
      </c>
      <c r="PLG67" s="565" t="s">
        <v>758</v>
      </c>
      <c r="PLH67" s="565" t="s">
        <v>758</v>
      </c>
      <c r="PLI67" s="565" t="s">
        <v>758</v>
      </c>
      <c r="PLJ67" s="565" t="s">
        <v>758</v>
      </c>
      <c r="PLK67" s="565" t="s">
        <v>758</v>
      </c>
      <c r="PLL67" s="565" t="s">
        <v>758</v>
      </c>
      <c r="PLM67" s="565" t="s">
        <v>758</v>
      </c>
      <c r="PLN67" s="565" t="s">
        <v>758</v>
      </c>
      <c r="PLO67" s="565" t="s">
        <v>758</v>
      </c>
      <c r="PLP67" s="565" t="s">
        <v>758</v>
      </c>
      <c r="PLQ67" s="565" t="s">
        <v>758</v>
      </c>
      <c r="PLR67" s="565" t="s">
        <v>758</v>
      </c>
      <c r="PLS67" s="565" t="s">
        <v>758</v>
      </c>
      <c r="PLT67" s="565" t="s">
        <v>758</v>
      </c>
      <c r="PLU67" s="565" t="s">
        <v>758</v>
      </c>
      <c r="PLV67" s="565" t="s">
        <v>758</v>
      </c>
      <c r="PLW67" s="565" t="s">
        <v>758</v>
      </c>
      <c r="PLX67" s="565" t="s">
        <v>758</v>
      </c>
      <c r="PLY67" s="565" t="s">
        <v>758</v>
      </c>
      <c r="PLZ67" s="565" t="s">
        <v>758</v>
      </c>
      <c r="PMA67" s="565" t="s">
        <v>758</v>
      </c>
      <c r="PMB67" s="565" t="s">
        <v>758</v>
      </c>
      <c r="PMC67" s="565" t="s">
        <v>758</v>
      </c>
      <c r="PMD67" s="565" t="s">
        <v>758</v>
      </c>
      <c r="PME67" s="565" t="s">
        <v>758</v>
      </c>
      <c r="PMF67" s="565" t="s">
        <v>758</v>
      </c>
      <c r="PMG67" s="565" t="s">
        <v>758</v>
      </c>
      <c r="PMH67" s="565" t="s">
        <v>758</v>
      </c>
      <c r="PMI67" s="565" t="s">
        <v>758</v>
      </c>
      <c r="PMJ67" s="565" t="s">
        <v>758</v>
      </c>
      <c r="PMK67" s="565" t="s">
        <v>758</v>
      </c>
      <c r="PML67" s="565" t="s">
        <v>758</v>
      </c>
      <c r="PMM67" s="565" t="s">
        <v>758</v>
      </c>
      <c r="PMN67" s="565" t="s">
        <v>758</v>
      </c>
      <c r="PMO67" s="565" t="s">
        <v>758</v>
      </c>
      <c r="PMP67" s="565" t="s">
        <v>758</v>
      </c>
      <c r="PMQ67" s="565" t="s">
        <v>758</v>
      </c>
      <c r="PMR67" s="565" t="s">
        <v>758</v>
      </c>
      <c r="PMS67" s="565" t="s">
        <v>758</v>
      </c>
      <c r="PMT67" s="565" t="s">
        <v>758</v>
      </c>
      <c r="PMU67" s="565" t="s">
        <v>758</v>
      </c>
      <c r="PMV67" s="565" t="s">
        <v>758</v>
      </c>
      <c r="PMW67" s="565" t="s">
        <v>758</v>
      </c>
      <c r="PMX67" s="565" t="s">
        <v>758</v>
      </c>
      <c r="PMY67" s="565" t="s">
        <v>758</v>
      </c>
      <c r="PMZ67" s="565" t="s">
        <v>758</v>
      </c>
      <c r="PNA67" s="565" t="s">
        <v>758</v>
      </c>
      <c r="PNB67" s="565" t="s">
        <v>758</v>
      </c>
      <c r="PNC67" s="565" t="s">
        <v>758</v>
      </c>
      <c r="PND67" s="565" t="s">
        <v>758</v>
      </c>
      <c r="PNE67" s="565" t="s">
        <v>758</v>
      </c>
      <c r="PNF67" s="565" t="s">
        <v>758</v>
      </c>
      <c r="PNG67" s="565" t="s">
        <v>758</v>
      </c>
      <c r="PNH67" s="565" t="s">
        <v>758</v>
      </c>
      <c r="PNI67" s="565" t="s">
        <v>758</v>
      </c>
      <c r="PNJ67" s="565" t="s">
        <v>758</v>
      </c>
      <c r="PNK67" s="565" t="s">
        <v>758</v>
      </c>
      <c r="PNL67" s="565" t="s">
        <v>758</v>
      </c>
      <c r="PNM67" s="565" t="s">
        <v>758</v>
      </c>
      <c r="PNN67" s="565" t="s">
        <v>758</v>
      </c>
      <c r="PNO67" s="565" t="s">
        <v>758</v>
      </c>
      <c r="PNP67" s="565" t="s">
        <v>758</v>
      </c>
      <c r="PNQ67" s="565" t="s">
        <v>758</v>
      </c>
      <c r="PNR67" s="565" t="s">
        <v>758</v>
      </c>
      <c r="PNS67" s="565" t="s">
        <v>758</v>
      </c>
      <c r="PNT67" s="565" t="s">
        <v>758</v>
      </c>
      <c r="PNU67" s="565" t="s">
        <v>758</v>
      </c>
      <c r="PNV67" s="565" t="s">
        <v>758</v>
      </c>
      <c r="PNW67" s="565" t="s">
        <v>758</v>
      </c>
      <c r="PNX67" s="565" t="s">
        <v>758</v>
      </c>
      <c r="PNY67" s="565" t="s">
        <v>758</v>
      </c>
      <c r="PNZ67" s="565" t="s">
        <v>758</v>
      </c>
      <c r="POA67" s="565" t="s">
        <v>758</v>
      </c>
      <c r="POB67" s="565" t="s">
        <v>758</v>
      </c>
      <c r="POC67" s="565" t="s">
        <v>758</v>
      </c>
      <c r="POD67" s="565" t="s">
        <v>758</v>
      </c>
      <c r="POE67" s="565" t="s">
        <v>758</v>
      </c>
      <c r="POF67" s="565" t="s">
        <v>758</v>
      </c>
      <c r="POG67" s="565" t="s">
        <v>758</v>
      </c>
      <c r="POH67" s="565" t="s">
        <v>758</v>
      </c>
      <c r="POI67" s="565" t="s">
        <v>758</v>
      </c>
      <c r="POJ67" s="565" t="s">
        <v>758</v>
      </c>
      <c r="POK67" s="565" t="s">
        <v>758</v>
      </c>
      <c r="POL67" s="565" t="s">
        <v>758</v>
      </c>
      <c r="POM67" s="565" t="s">
        <v>758</v>
      </c>
      <c r="PON67" s="565" t="s">
        <v>758</v>
      </c>
      <c r="POO67" s="565" t="s">
        <v>758</v>
      </c>
      <c r="POP67" s="565" t="s">
        <v>758</v>
      </c>
      <c r="POQ67" s="565" t="s">
        <v>758</v>
      </c>
      <c r="POR67" s="565" t="s">
        <v>758</v>
      </c>
      <c r="POS67" s="565" t="s">
        <v>758</v>
      </c>
      <c r="POT67" s="565" t="s">
        <v>758</v>
      </c>
      <c r="POU67" s="565" t="s">
        <v>758</v>
      </c>
      <c r="POV67" s="565" t="s">
        <v>758</v>
      </c>
      <c r="POW67" s="565" t="s">
        <v>758</v>
      </c>
      <c r="POX67" s="565" t="s">
        <v>758</v>
      </c>
      <c r="POY67" s="565" t="s">
        <v>758</v>
      </c>
      <c r="POZ67" s="565" t="s">
        <v>758</v>
      </c>
      <c r="PPA67" s="565" t="s">
        <v>758</v>
      </c>
      <c r="PPB67" s="565" t="s">
        <v>758</v>
      </c>
      <c r="PPC67" s="565" t="s">
        <v>758</v>
      </c>
      <c r="PPD67" s="565" t="s">
        <v>758</v>
      </c>
      <c r="PPE67" s="565" t="s">
        <v>758</v>
      </c>
      <c r="PPF67" s="565" t="s">
        <v>758</v>
      </c>
      <c r="PPG67" s="565" t="s">
        <v>758</v>
      </c>
      <c r="PPH67" s="565" t="s">
        <v>758</v>
      </c>
      <c r="PPI67" s="565" t="s">
        <v>758</v>
      </c>
      <c r="PPJ67" s="565" t="s">
        <v>758</v>
      </c>
      <c r="PPK67" s="565" t="s">
        <v>758</v>
      </c>
      <c r="PPL67" s="565" t="s">
        <v>758</v>
      </c>
      <c r="PPM67" s="565" t="s">
        <v>758</v>
      </c>
      <c r="PPN67" s="565" t="s">
        <v>758</v>
      </c>
      <c r="PPO67" s="565" t="s">
        <v>758</v>
      </c>
      <c r="PPP67" s="565" t="s">
        <v>758</v>
      </c>
      <c r="PPQ67" s="565" t="s">
        <v>758</v>
      </c>
      <c r="PPR67" s="565" t="s">
        <v>758</v>
      </c>
      <c r="PPS67" s="565" t="s">
        <v>758</v>
      </c>
      <c r="PPT67" s="565" t="s">
        <v>758</v>
      </c>
      <c r="PPU67" s="565" t="s">
        <v>758</v>
      </c>
      <c r="PPV67" s="565" t="s">
        <v>758</v>
      </c>
      <c r="PPW67" s="565" t="s">
        <v>758</v>
      </c>
      <c r="PPX67" s="565" t="s">
        <v>758</v>
      </c>
      <c r="PPY67" s="565" t="s">
        <v>758</v>
      </c>
      <c r="PPZ67" s="565" t="s">
        <v>758</v>
      </c>
      <c r="PQA67" s="565" t="s">
        <v>758</v>
      </c>
      <c r="PQB67" s="565" t="s">
        <v>758</v>
      </c>
      <c r="PQC67" s="565" t="s">
        <v>758</v>
      </c>
      <c r="PQD67" s="565" t="s">
        <v>758</v>
      </c>
      <c r="PQE67" s="565" t="s">
        <v>758</v>
      </c>
      <c r="PQF67" s="565" t="s">
        <v>758</v>
      </c>
      <c r="PQG67" s="565" t="s">
        <v>758</v>
      </c>
      <c r="PQH67" s="565" t="s">
        <v>758</v>
      </c>
      <c r="PQI67" s="565" t="s">
        <v>758</v>
      </c>
      <c r="PQJ67" s="565" t="s">
        <v>758</v>
      </c>
      <c r="PQK67" s="565" t="s">
        <v>758</v>
      </c>
      <c r="PQL67" s="565" t="s">
        <v>758</v>
      </c>
      <c r="PQM67" s="565" t="s">
        <v>758</v>
      </c>
      <c r="PQN67" s="565" t="s">
        <v>758</v>
      </c>
      <c r="PQO67" s="565" t="s">
        <v>758</v>
      </c>
      <c r="PQP67" s="565" t="s">
        <v>758</v>
      </c>
      <c r="PQQ67" s="565" t="s">
        <v>758</v>
      </c>
      <c r="PQR67" s="565" t="s">
        <v>758</v>
      </c>
      <c r="PQS67" s="565" t="s">
        <v>758</v>
      </c>
      <c r="PQT67" s="565" t="s">
        <v>758</v>
      </c>
      <c r="PQU67" s="565" t="s">
        <v>758</v>
      </c>
      <c r="PQV67" s="565" t="s">
        <v>758</v>
      </c>
      <c r="PQW67" s="565" t="s">
        <v>758</v>
      </c>
      <c r="PQX67" s="565" t="s">
        <v>758</v>
      </c>
      <c r="PQY67" s="565" t="s">
        <v>758</v>
      </c>
      <c r="PQZ67" s="565" t="s">
        <v>758</v>
      </c>
      <c r="PRA67" s="565" t="s">
        <v>758</v>
      </c>
      <c r="PRB67" s="565" t="s">
        <v>758</v>
      </c>
      <c r="PRC67" s="565" t="s">
        <v>758</v>
      </c>
      <c r="PRD67" s="565" t="s">
        <v>758</v>
      </c>
      <c r="PRE67" s="565" t="s">
        <v>758</v>
      </c>
      <c r="PRF67" s="565" t="s">
        <v>758</v>
      </c>
      <c r="PRG67" s="565" t="s">
        <v>758</v>
      </c>
      <c r="PRH67" s="565" t="s">
        <v>758</v>
      </c>
      <c r="PRI67" s="565" t="s">
        <v>758</v>
      </c>
      <c r="PRJ67" s="565" t="s">
        <v>758</v>
      </c>
      <c r="PRK67" s="565" t="s">
        <v>758</v>
      </c>
      <c r="PRL67" s="565" t="s">
        <v>758</v>
      </c>
      <c r="PRM67" s="565" t="s">
        <v>758</v>
      </c>
      <c r="PRN67" s="565" t="s">
        <v>758</v>
      </c>
      <c r="PRO67" s="565" t="s">
        <v>758</v>
      </c>
      <c r="PRP67" s="565" t="s">
        <v>758</v>
      </c>
      <c r="PRQ67" s="565" t="s">
        <v>758</v>
      </c>
      <c r="PRR67" s="565" t="s">
        <v>758</v>
      </c>
      <c r="PRS67" s="565" t="s">
        <v>758</v>
      </c>
      <c r="PRT67" s="565" t="s">
        <v>758</v>
      </c>
      <c r="PRU67" s="565" t="s">
        <v>758</v>
      </c>
      <c r="PRV67" s="565" t="s">
        <v>758</v>
      </c>
      <c r="PRW67" s="565" t="s">
        <v>758</v>
      </c>
      <c r="PRX67" s="565" t="s">
        <v>758</v>
      </c>
      <c r="PRY67" s="565" t="s">
        <v>758</v>
      </c>
      <c r="PRZ67" s="565" t="s">
        <v>758</v>
      </c>
      <c r="PSA67" s="565" t="s">
        <v>758</v>
      </c>
      <c r="PSB67" s="565" t="s">
        <v>758</v>
      </c>
      <c r="PSC67" s="565" t="s">
        <v>758</v>
      </c>
      <c r="PSD67" s="565" t="s">
        <v>758</v>
      </c>
      <c r="PSE67" s="565" t="s">
        <v>758</v>
      </c>
      <c r="PSF67" s="565" t="s">
        <v>758</v>
      </c>
      <c r="PSG67" s="565" t="s">
        <v>758</v>
      </c>
      <c r="PSH67" s="565" t="s">
        <v>758</v>
      </c>
      <c r="PSI67" s="565" t="s">
        <v>758</v>
      </c>
      <c r="PSJ67" s="565" t="s">
        <v>758</v>
      </c>
      <c r="PSK67" s="565" t="s">
        <v>758</v>
      </c>
      <c r="PSL67" s="565" t="s">
        <v>758</v>
      </c>
      <c r="PSM67" s="565" t="s">
        <v>758</v>
      </c>
      <c r="PSN67" s="565" t="s">
        <v>758</v>
      </c>
      <c r="PSO67" s="565" t="s">
        <v>758</v>
      </c>
      <c r="PSP67" s="565" t="s">
        <v>758</v>
      </c>
      <c r="PSQ67" s="565" t="s">
        <v>758</v>
      </c>
      <c r="PSR67" s="565" t="s">
        <v>758</v>
      </c>
      <c r="PSS67" s="565" t="s">
        <v>758</v>
      </c>
      <c r="PST67" s="565" t="s">
        <v>758</v>
      </c>
      <c r="PSU67" s="565" t="s">
        <v>758</v>
      </c>
      <c r="PSV67" s="565" t="s">
        <v>758</v>
      </c>
      <c r="PSW67" s="565" t="s">
        <v>758</v>
      </c>
      <c r="PSX67" s="565" t="s">
        <v>758</v>
      </c>
      <c r="PSY67" s="565" t="s">
        <v>758</v>
      </c>
      <c r="PSZ67" s="565" t="s">
        <v>758</v>
      </c>
      <c r="PTA67" s="565" t="s">
        <v>758</v>
      </c>
      <c r="PTB67" s="565" t="s">
        <v>758</v>
      </c>
      <c r="PTC67" s="565" t="s">
        <v>758</v>
      </c>
      <c r="PTD67" s="565" t="s">
        <v>758</v>
      </c>
      <c r="PTE67" s="565" t="s">
        <v>758</v>
      </c>
      <c r="PTF67" s="565" t="s">
        <v>758</v>
      </c>
      <c r="PTG67" s="565" t="s">
        <v>758</v>
      </c>
      <c r="PTH67" s="565" t="s">
        <v>758</v>
      </c>
      <c r="PTI67" s="565" t="s">
        <v>758</v>
      </c>
      <c r="PTJ67" s="565" t="s">
        <v>758</v>
      </c>
      <c r="PTK67" s="565" t="s">
        <v>758</v>
      </c>
      <c r="PTL67" s="565" t="s">
        <v>758</v>
      </c>
      <c r="PTM67" s="565" t="s">
        <v>758</v>
      </c>
      <c r="PTN67" s="565" t="s">
        <v>758</v>
      </c>
      <c r="PTO67" s="565" t="s">
        <v>758</v>
      </c>
      <c r="PTP67" s="565" t="s">
        <v>758</v>
      </c>
      <c r="PTQ67" s="565" t="s">
        <v>758</v>
      </c>
      <c r="PTR67" s="565" t="s">
        <v>758</v>
      </c>
      <c r="PTS67" s="565" t="s">
        <v>758</v>
      </c>
      <c r="PTT67" s="565" t="s">
        <v>758</v>
      </c>
      <c r="PTU67" s="565" t="s">
        <v>758</v>
      </c>
      <c r="PTV67" s="565" t="s">
        <v>758</v>
      </c>
      <c r="PTW67" s="565" t="s">
        <v>758</v>
      </c>
      <c r="PTX67" s="565" t="s">
        <v>758</v>
      </c>
      <c r="PTY67" s="565" t="s">
        <v>758</v>
      </c>
      <c r="PTZ67" s="565" t="s">
        <v>758</v>
      </c>
      <c r="PUA67" s="565" t="s">
        <v>758</v>
      </c>
      <c r="PUB67" s="565" t="s">
        <v>758</v>
      </c>
      <c r="PUC67" s="565" t="s">
        <v>758</v>
      </c>
      <c r="PUD67" s="565" t="s">
        <v>758</v>
      </c>
      <c r="PUE67" s="565" t="s">
        <v>758</v>
      </c>
      <c r="PUF67" s="565" t="s">
        <v>758</v>
      </c>
      <c r="PUG67" s="565" t="s">
        <v>758</v>
      </c>
      <c r="PUH67" s="565" t="s">
        <v>758</v>
      </c>
      <c r="PUI67" s="565" t="s">
        <v>758</v>
      </c>
      <c r="PUJ67" s="565" t="s">
        <v>758</v>
      </c>
      <c r="PUK67" s="565" t="s">
        <v>758</v>
      </c>
      <c r="PUL67" s="565" t="s">
        <v>758</v>
      </c>
      <c r="PUM67" s="565" t="s">
        <v>758</v>
      </c>
      <c r="PUN67" s="565" t="s">
        <v>758</v>
      </c>
      <c r="PUO67" s="565" t="s">
        <v>758</v>
      </c>
      <c r="PUP67" s="565" t="s">
        <v>758</v>
      </c>
      <c r="PUQ67" s="565" t="s">
        <v>758</v>
      </c>
      <c r="PUR67" s="565" t="s">
        <v>758</v>
      </c>
      <c r="PUS67" s="565" t="s">
        <v>758</v>
      </c>
      <c r="PUT67" s="565" t="s">
        <v>758</v>
      </c>
      <c r="PUU67" s="565" t="s">
        <v>758</v>
      </c>
      <c r="PUV67" s="565" t="s">
        <v>758</v>
      </c>
      <c r="PUW67" s="565" t="s">
        <v>758</v>
      </c>
      <c r="PUX67" s="565" t="s">
        <v>758</v>
      </c>
      <c r="PUY67" s="565" t="s">
        <v>758</v>
      </c>
      <c r="PUZ67" s="565" t="s">
        <v>758</v>
      </c>
      <c r="PVA67" s="565" t="s">
        <v>758</v>
      </c>
      <c r="PVB67" s="565" t="s">
        <v>758</v>
      </c>
      <c r="PVC67" s="565" t="s">
        <v>758</v>
      </c>
      <c r="PVD67" s="565" t="s">
        <v>758</v>
      </c>
      <c r="PVE67" s="565" t="s">
        <v>758</v>
      </c>
      <c r="PVF67" s="565" t="s">
        <v>758</v>
      </c>
      <c r="PVG67" s="565" t="s">
        <v>758</v>
      </c>
      <c r="PVH67" s="565" t="s">
        <v>758</v>
      </c>
      <c r="PVI67" s="565" t="s">
        <v>758</v>
      </c>
      <c r="PVJ67" s="565" t="s">
        <v>758</v>
      </c>
      <c r="PVK67" s="565" t="s">
        <v>758</v>
      </c>
      <c r="PVL67" s="565" t="s">
        <v>758</v>
      </c>
      <c r="PVM67" s="565" t="s">
        <v>758</v>
      </c>
      <c r="PVN67" s="565" t="s">
        <v>758</v>
      </c>
      <c r="PVO67" s="565" t="s">
        <v>758</v>
      </c>
      <c r="PVP67" s="565" t="s">
        <v>758</v>
      </c>
      <c r="PVQ67" s="565" t="s">
        <v>758</v>
      </c>
      <c r="PVR67" s="565" t="s">
        <v>758</v>
      </c>
      <c r="PVS67" s="565" t="s">
        <v>758</v>
      </c>
      <c r="PVT67" s="565" t="s">
        <v>758</v>
      </c>
      <c r="PVU67" s="565" t="s">
        <v>758</v>
      </c>
      <c r="PVV67" s="565" t="s">
        <v>758</v>
      </c>
      <c r="PVW67" s="565" t="s">
        <v>758</v>
      </c>
      <c r="PVX67" s="565" t="s">
        <v>758</v>
      </c>
      <c r="PVY67" s="565" t="s">
        <v>758</v>
      </c>
      <c r="PVZ67" s="565" t="s">
        <v>758</v>
      </c>
      <c r="PWA67" s="565" t="s">
        <v>758</v>
      </c>
      <c r="PWB67" s="565" t="s">
        <v>758</v>
      </c>
      <c r="PWC67" s="565" t="s">
        <v>758</v>
      </c>
      <c r="PWD67" s="565" t="s">
        <v>758</v>
      </c>
      <c r="PWE67" s="565" t="s">
        <v>758</v>
      </c>
      <c r="PWF67" s="565" t="s">
        <v>758</v>
      </c>
      <c r="PWG67" s="565" t="s">
        <v>758</v>
      </c>
      <c r="PWH67" s="565" t="s">
        <v>758</v>
      </c>
      <c r="PWI67" s="565" t="s">
        <v>758</v>
      </c>
      <c r="PWJ67" s="565" t="s">
        <v>758</v>
      </c>
      <c r="PWK67" s="565" t="s">
        <v>758</v>
      </c>
      <c r="PWL67" s="565" t="s">
        <v>758</v>
      </c>
      <c r="PWM67" s="565" t="s">
        <v>758</v>
      </c>
      <c r="PWN67" s="565" t="s">
        <v>758</v>
      </c>
      <c r="PWO67" s="565" t="s">
        <v>758</v>
      </c>
      <c r="PWP67" s="565" t="s">
        <v>758</v>
      </c>
      <c r="PWQ67" s="565" t="s">
        <v>758</v>
      </c>
      <c r="PWR67" s="565" t="s">
        <v>758</v>
      </c>
      <c r="PWS67" s="565" t="s">
        <v>758</v>
      </c>
      <c r="PWT67" s="565" t="s">
        <v>758</v>
      </c>
      <c r="PWU67" s="565" t="s">
        <v>758</v>
      </c>
      <c r="PWV67" s="565" t="s">
        <v>758</v>
      </c>
      <c r="PWW67" s="565" t="s">
        <v>758</v>
      </c>
      <c r="PWX67" s="565" t="s">
        <v>758</v>
      </c>
      <c r="PWY67" s="565" t="s">
        <v>758</v>
      </c>
      <c r="PWZ67" s="565" t="s">
        <v>758</v>
      </c>
      <c r="PXA67" s="565" t="s">
        <v>758</v>
      </c>
      <c r="PXB67" s="565" t="s">
        <v>758</v>
      </c>
      <c r="PXC67" s="565" t="s">
        <v>758</v>
      </c>
      <c r="PXD67" s="565" t="s">
        <v>758</v>
      </c>
      <c r="PXE67" s="565" t="s">
        <v>758</v>
      </c>
      <c r="PXF67" s="565" t="s">
        <v>758</v>
      </c>
      <c r="PXG67" s="565" t="s">
        <v>758</v>
      </c>
      <c r="PXH67" s="565" t="s">
        <v>758</v>
      </c>
      <c r="PXI67" s="565" t="s">
        <v>758</v>
      </c>
      <c r="PXJ67" s="565" t="s">
        <v>758</v>
      </c>
      <c r="PXK67" s="565" t="s">
        <v>758</v>
      </c>
      <c r="PXL67" s="565" t="s">
        <v>758</v>
      </c>
      <c r="PXM67" s="565" t="s">
        <v>758</v>
      </c>
      <c r="PXN67" s="565" t="s">
        <v>758</v>
      </c>
      <c r="PXO67" s="565" t="s">
        <v>758</v>
      </c>
      <c r="PXP67" s="565" t="s">
        <v>758</v>
      </c>
      <c r="PXQ67" s="565" t="s">
        <v>758</v>
      </c>
      <c r="PXR67" s="565" t="s">
        <v>758</v>
      </c>
      <c r="PXS67" s="565" t="s">
        <v>758</v>
      </c>
      <c r="PXT67" s="565" t="s">
        <v>758</v>
      </c>
      <c r="PXU67" s="565" t="s">
        <v>758</v>
      </c>
      <c r="PXV67" s="565" t="s">
        <v>758</v>
      </c>
      <c r="PXW67" s="565" t="s">
        <v>758</v>
      </c>
      <c r="PXX67" s="565" t="s">
        <v>758</v>
      </c>
      <c r="PXY67" s="565" t="s">
        <v>758</v>
      </c>
      <c r="PXZ67" s="565" t="s">
        <v>758</v>
      </c>
      <c r="PYA67" s="565" t="s">
        <v>758</v>
      </c>
      <c r="PYB67" s="565" t="s">
        <v>758</v>
      </c>
      <c r="PYC67" s="565" t="s">
        <v>758</v>
      </c>
      <c r="PYD67" s="565" t="s">
        <v>758</v>
      </c>
      <c r="PYE67" s="565" t="s">
        <v>758</v>
      </c>
      <c r="PYF67" s="565" t="s">
        <v>758</v>
      </c>
      <c r="PYG67" s="565" t="s">
        <v>758</v>
      </c>
      <c r="PYH67" s="565" t="s">
        <v>758</v>
      </c>
      <c r="PYI67" s="565" t="s">
        <v>758</v>
      </c>
      <c r="PYJ67" s="565" t="s">
        <v>758</v>
      </c>
      <c r="PYK67" s="565" t="s">
        <v>758</v>
      </c>
      <c r="PYL67" s="565" t="s">
        <v>758</v>
      </c>
      <c r="PYM67" s="565" t="s">
        <v>758</v>
      </c>
      <c r="PYN67" s="565" t="s">
        <v>758</v>
      </c>
      <c r="PYO67" s="565" t="s">
        <v>758</v>
      </c>
      <c r="PYP67" s="565" t="s">
        <v>758</v>
      </c>
      <c r="PYQ67" s="565" t="s">
        <v>758</v>
      </c>
      <c r="PYR67" s="565" t="s">
        <v>758</v>
      </c>
      <c r="PYS67" s="565" t="s">
        <v>758</v>
      </c>
      <c r="PYT67" s="565" t="s">
        <v>758</v>
      </c>
      <c r="PYU67" s="565" t="s">
        <v>758</v>
      </c>
      <c r="PYV67" s="565" t="s">
        <v>758</v>
      </c>
      <c r="PYW67" s="565" t="s">
        <v>758</v>
      </c>
      <c r="PYX67" s="565" t="s">
        <v>758</v>
      </c>
      <c r="PYY67" s="565" t="s">
        <v>758</v>
      </c>
      <c r="PYZ67" s="565" t="s">
        <v>758</v>
      </c>
      <c r="PZA67" s="565" t="s">
        <v>758</v>
      </c>
      <c r="PZB67" s="565" t="s">
        <v>758</v>
      </c>
      <c r="PZC67" s="565" t="s">
        <v>758</v>
      </c>
      <c r="PZD67" s="565" t="s">
        <v>758</v>
      </c>
      <c r="PZE67" s="565" t="s">
        <v>758</v>
      </c>
      <c r="PZF67" s="565" t="s">
        <v>758</v>
      </c>
      <c r="PZG67" s="565" t="s">
        <v>758</v>
      </c>
      <c r="PZH67" s="565" t="s">
        <v>758</v>
      </c>
      <c r="PZI67" s="565" t="s">
        <v>758</v>
      </c>
      <c r="PZJ67" s="565" t="s">
        <v>758</v>
      </c>
      <c r="PZK67" s="565" t="s">
        <v>758</v>
      </c>
      <c r="PZL67" s="565" t="s">
        <v>758</v>
      </c>
      <c r="PZM67" s="565" t="s">
        <v>758</v>
      </c>
      <c r="PZN67" s="565" t="s">
        <v>758</v>
      </c>
      <c r="PZO67" s="565" t="s">
        <v>758</v>
      </c>
      <c r="PZP67" s="565" t="s">
        <v>758</v>
      </c>
      <c r="PZQ67" s="565" t="s">
        <v>758</v>
      </c>
      <c r="PZR67" s="565" t="s">
        <v>758</v>
      </c>
      <c r="PZS67" s="565" t="s">
        <v>758</v>
      </c>
      <c r="PZT67" s="565" t="s">
        <v>758</v>
      </c>
      <c r="PZU67" s="565" t="s">
        <v>758</v>
      </c>
      <c r="PZV67" s="565" t="s">
        <v>758</v>
      </c>
      <c r="PZW67" s="565" t="s">
        <v>758</v>
      </c>
      <c r="PZX67" s="565" t="s">
        <v>758</v>
      </c>
      <c r="PZY67" s="565" t="s">
        <v>758</v>
      </c>
      <c r="PZZ67" s="565" t="s">
        <v>758</v>
      </c>
      <c r="QAA67" s="565" t="s">
        <v>758</v>
      </c>
      <c r="QAB67" s="565" t="s">
        <v>758</v>
      </c>
      <c r="QAC67" s="565" t="s">
        <v>758</v>
      </c>
      <c r="QAD67" s="565" t="s">
        <v>758</v>
      </c>
      <c r="QAE67" s="565" t="s">
        <v>758</v>
      </c>
      <c r="QAF67" s="565" t="s">
        <v>758</v>
      </c>
      <c r="QAG67" s="565" t="s">
        <v>758</v>
      </c>
      <c r="QAH67" s="565" t="s">
        <v>758</v>
      </c>
      <c r="QAI67" s="565" t="s">
        <v>758</v>
      </c>
      <c r="QAJ67" s="565" t="s">
        <v>758</v>
      </c>
      <c r="QAK67" s="565" t="s">
        <v>758</v>
      </c>
      <c r="QAL67" s="565" t="s">
        <v>758</v>
      </c>
      <c r="QAM67" s="565" t="s">
        <v>758</v>
      </c>
      <c r="QAN67" s="565" t="s">
        <v>758</v>
      </c>
      <c r="QAO67" s="565" t="s">
        <v>758</v>
      </c>
      <c r="QAP67" s="565" t="s">
        <v>758</v>
      </c>
      <c r="QAQ67" s="565" t="s">
        <v>758</v>
      </c>
      <c r="QAR67" s="565" t="s">
        <v>758</v>
      </c>
      <c r="QAS67" s="565" t="s">
        <v>758</v>
      </c>
      <c r="QAT67" s="565" t="s">
        <v>758</v>
      </c>
      <c r="QAU67" s="565" t="s">
        <v>758</v>
      </c>
      <c r="QAV67" s="565" t="s">
        <v>758</v>
      </c>
      <c r="QAW67" s="565" t="s">
        <v>758</v>
      </c>
      <c r="QAX67" s="565" t="s">
        <v>758</v>
      </c>
      <c r="QAY67" s="565" t="s">
        <v>758</v>
      </c>
      <c r="QAZ67" s="565" t="s">
        <v>758</v>
      </c>
      <c r="QBA67" s="565" t="s">
        <v>758</v>
      </c>
      <c r="QBB67" s="565" t="s">
        <v>758</v>
      </c>
      <c r="QBC67" s="565" t="s">
        <v>758</v>
      </c>
      <c r="QBD67" s="565" t="s">
        <v>758</v>
      </c>
      <c r="QBE67" s="565" t="s">
        <v>758</v>
      </c>
      <c r="QBF67" s="565" t="s">
        <v>758</v>
      </c>
      <c r="QBG67" s="565" t="s">
        <v>758</v>
      </c>
      <c r="QBH67" s="565" t="s">
        <v>758</v>
      </c>
      <c r="QBI67" s="565" t="s">
        <v>758</v>
      </c>
      <c r="QBJ67" s="565" t="s">
        <v>758</v>
      </c>
      <c r="QBK67" s="565" t="s">
        <v>758</v>
      </c>
      <c r="QBL67" s="565" t="s">
        <v>758</v>
      </c>
      <c r="QBM67" s="565" t="s">
        <v>758</v>
      </c>
      <c r="QBN67" s="565" t="s">
        <v>758</v>
      </c>
      <c r="QBO67" s="565" t="s">
        <v>758</v>
      </c>
      <c r="QBP67" s="565" t="s">
        <v>758</v>
      </c>
      <c r="QBQ67" s="565" t="s">
        <v>758</v>
      </c>
      <c r="QBR67" s="565" t="s">
        <v>758</v>
      </c>
      <c r="QBS67" s="565" t="s">
        <v>758</v>
      </c>
      <c r="QBT67" s="565" t="s">
        <v>758</v>
      </c>
      <c r="QBU67" s="565" t="s">
        <v>758</v>
      </c>
      <c r="QBV67" s="565" t="s">
        <v>758</v>
      </c>
      <c r="QBW67" s="565" t="s">
        <v>758</v>
      </c>
      <c r="QBX67" s="565" t="s">
        <v>758</v>
      </c>
      <c r="QBY67" s="565" t="s">
        <v>758</v>
      </c>
      <c r="QBZ67" s="565" t="s">
        <v>758</v>
      </c>
      <c r="QCA67" s="565" t="s">
        <v>758</v>
      </c>
      <c r="QCB67" s="565" t="s">
        <v>758</v>
      </c>
      <c r="QCC67" s="565" t="s">
        <v>758</v>
      </c>
      <c r="QCD67" s="565" t="s">
        <v>758</v>
      </c>
      <c r="QCE67" s="565" t="s">
        <v>758</v>
      </c>
      <c r="QCF67" s="565" t="s">
        <v>758</v>
      </c>
      <c r="QCG67" s="565" t="s">
        <v>758</v>
      </c>
      <c r="QCH67" s="565" t="s">
        <v>758</v>
      </c>
      <c r="QCI67" s="565" t="s">
        <v>758</v>
      </c>
      <c r="QCJ67" s="565" t="s">
        <v>758</v>
      </c>
      <c r="QCK67" s="565" t="s">
        <v>758</v>
      </c>
      <c r="QCL67" s="565" t="s">
        <v>758</v>
      </c>
      <c r="QCM67" s="565" t="s">
        <v>758</v>
      </c>
      <c r="QCN67" s="565" t="s">
        <v>758</v>
      </c>
      <c r="QCO67" s="565" t="s">
        <v>758</v>
      </c>
      <c r="QCP67" s="565" t="s">
        <v>758</v>
      </c>
      <c r="QCQ67" s="565" t="s">
        <v>758</v>
      </c>
      <c r="QCR67" s="565" t="s">
        <v>758</v>
      </c>
      <c r="QCS67" s="565" t="s">
        <v>758</v>
      </c>
      <c r="QCT67" s="565" t="s">
        <v>758</v>
      </c>
      <c r="QCU67" s="565" t="s">
        <v>758</v>
      </c>
      <c r="QCV67" s="565" t="s">
        <v>758</v>
      </c>
      <c r="QCW67" s="565" t="s">
        <v>758</v>
      </c>
      <c r="QCX67" s="565" t="s">
        <v>758</v>
      </c>
      <c r="QCY67" s="565" t="s">
        <v>758</v>
      </c>
      <c r="QCZ67" s="565" t="s">
        <v>758</v>
      </c>
      <c r="QDA67" s="565" t="s">
        <v>758</v>
      </c>
      <c r="QDB67" s="565" t="s">
        <v>758</v>
      </c>
      <c r="QDC67" s="565" t="s">
        <v>758</v>
      </c>
      <c r="QDD67" s="565" t="s">
        <v>758</v>
      </c>
      <c r="QDE67" s="565" t="s">
        <v>758</v>
      </c>
      <c r="QDF67" s="565" t="s">
        <v>758</v>
      </c>
      <c r="QDG67" s="565" t="s">
        <v>758</v>
      </c>
      <c r="QDH67" s="565" t="s">
        <v>758</v>
      </c>
      <c r="QDI67" s="565" t="s">
        <v>758</v>
      </c>
      <c r="QDJ67" s="565" t="s">
        <v>758</v>
      </c>
      <c r="QDK67" s="565" t="s">
        <v>758</v>
      </c>
      <c r="QDL67" s="565" t="s">
        <v>758</v>
      </c>
      <c r="QDM67" s="565" t="s">
        <v>758</v>
      </c>
      <c r="QDN67" s="565" t="s">
        <v>758</v>
      </c>
      <c r="QDO67" s="565" t="s">
        <v>758</v>
      </c>
      <c r="QDP67" s="565" t="s">
        <v>758</v>
      </c>
      <c r="QDQ67" s="565" t="s">
        <v>758</v>
      </c>
      <c r="QDR67" s="565" t="s">
        <v>758</v>
      </c>
      <c r="QDS67" s="565" t="s">
        <v>758</v>
      </c>
      <c r="QDT67" s="565" t="s">
        <v>758</v>
      </c>
      <c r="QDU67" s="565" t="s">
        <v>758</v>
      </c>
      <c r="QDV67" s="565" t="s">
        <v>758</v>
      </c>
      <c r="QDW67" s="565" t="s">
        <v>758</v>
      </c>
      <c r="QDX67" s="565" t="s">
        <v>758</v>
      </c>
      <c r="QDY67" s="565" t="s">
        <v>758</v>
      </c>
      <c r="QDZ67" s="565" t="s">
        <v>758</v>
      </c>
      <c r="QEA67" s="565" t="s">
        <v>758</v>
      </c>
      <c r="QEB67" s="565" t="s">
        <v>758</v>
      </c>
      <c r="QEC67" s="565" t="s">
        <v>758</v>
      </c>
      <c r="QED67" s="565" t="s">
        <v>758</v>
      </c>
      <c r="QEE67" s="565" t="s">
        <v>758</v>
      </c>
      <c r="QEF67" s="565" t="s">
        <v>758</v>
      </c>
      <c r="QEG67" s="565" t="s">
        <v>758</v>
      </c>
      <c r="QEH67" s="565" t="s">
        <v>758</v>
      </c>
      <c r="QEI67" s="565" t="s">
        <v>758</v>
      </c>
      <c r="QEJ67" s="565" t="s">
        <v>758</v>
      </c>
      <c r="QEK67" s="565" t="s">
        <v>758</v>
      </c>
      <c r="QEL67" s="565" t="s">
        <v>758</v>
      </c>
      <c r="QEM67" s="565" t="s">
        <v>758</v>
      </c>
      <c r="QEN67" s="565" t="s">
        <v>758</v>
      </c>
      <c r="QEO67" s="565" t="s">
        <v>758</v>
      </c>
      <c r="QEP67" s="565" t="s">
        <v>758</v>
      </c>
      <c r="QEQ67" s="565" t="s">
        <v>758</v>
      </c>
      <c r="QER67" s="565" t="s">
        <v>758</v>
      </c>
      <c r="QES67" s="565" t="s">
        <v>758</v>
      </c>
      <c r="QET67" s="565" t="s">
        <v>758</v>
      </c>
      <c r="QEU67" s="565" t="s">
        <v>758</v>
      </c>
      <c r="QEV67" s="565" t="s">
        <v>758</v>
      </c>
      <c r="QEW67" s="565" t="s">
        <v>758</v>
      </c>
      <c r="QEX67" s="565" t="s">
        <v>758</v>
      </c>
      <c r="QEY67" s="565" t="s">
        <v>758</v>
      </c>
      <c r="QEZ67" s="565" t="s">
        <v>758</v>
      </c>
      <c r="QFA67" s="565" t="s">
        <v>758</v>
      </c>
      <c r="QFB67" s="565" t="s">
        <v>758</v>
      </c>
      <c r="QFC67" s="565" t="s">
        <v>758</v>
      </c>
      <c r="QFD67" s="565" t="s">
        <v>758</v>
      </c>
      <c r="QFE67" s="565" t="s">
        <v>758</v>
      </c>
      <c r="QFF67" s="565" t="s">
        <v>758</v>
      </c>
      <c r="QFG67" s="565" t="s">
        <v>758</v>
      </c>
      <c r="QFH67" s="565" t="s">
        <v>758</v>
      </c>
      <c r="QFI67" s="565" t="s">
        <v>758</v>
      </c>
      <c r="QFJ67" s="565" t="s">
        <v>758</v>
      </c>
      <c r="QFK67" s="565" t="s">
        <v>758</v>
      </c>
      <c r="QFL67" s="565" t="s">
        <v>758</v>
      </c>
      <c r="QFM67" s="565" t="s">
        <v>758</v>
      </c>
      <c r="QFN67" s="565" t="s">
        <v>758</v>
      </c>
      <c r="QFO67" s="565" t="s">
        <v>758</v>
      </c>
      <c r="QFP67" s="565" t="s">
        <v>758</v>
      </c>
      <c r="QFQ67" s="565" t="s">
        <v>758</v>
      </c>
      <c r="QFR67" s="565" t="s">
        <v>758</v>
      </c>
      <c r="QFS67" s="565" t="s">
        <v>758</v>
      </c>
      <c r="QFT67" s="565" t="s">
        <v>758</v>
      </c>
      <c r="QFU67" s="565" t="s">
        <v>758</v>
      </c>
      <c r="QFV67" s="565" t="s">
        <v>758</v>
      </c>
      <c r="QFW67" s="565" t="s">
        <v>758</v>
      </c>
      <c r="QFX67" s="565" t="s">
        <v>758</v>
      </c>
      <c r="QFY67" s="565" t="s">
        <v>758</v>
      </c>
      <c r="QFZ67" s="565" t="s">
        <v>758</v>
      </c>
      <c r="QGA67" s="565" t="s">
        <v>758</v>
      </c>
      <c r="QGB67" s="565" t="s">
        <v>758</v>
      </c>
      <c r="QGC67" s="565" t="s">
        <v>758</v>
      </c>
      <c r="QGD67" s="565" t="s">
        <v>758</v>
      </c>
      <c r="QGE67" s="565" t="s">
        <v>758</v>
      </c>
      <c r="QGF67" s="565" t="s">
        <v>758</v>
      </c>
      <c r="QGG67" s="565" t="s">
        <v>758</v>
      </c>
      <c r="QGH67" s="565" t="s">
        <v>758</v>
      </c>
      <c r="QGI67" s="565" t="s">
        <v>758</v>
      </c>
      <c r="QGJ67" s="565" t="s">
        <v>758</v>
      </c>
      <c r="QGK67" s="565" t="s">
        <v>758</v>
      </c>
      <c r="QGL67" s="565" t="s">
        <v>758</v>
      </c>
      <c r="QGM67" s="565" t="s">
        <v>758</v>
      </c>
      <c r="QGN67" s="565" t="s">
        <v>758</v>
      </c>
      <c r="QGO67" s="565" t="s">
        <v>758</v>
      </c>
      <c r="QGP67" s="565" t="s">
        <v>758</v>
      </c>
      <c r="QGQ67" s="565" t="s">
        <v>758</v>
      </c>
      <c r="QGR67" s="565" t="s">
        <v>758</v>
      </c>
      <c r="QGS67" s="565" t="s">
        <v>758</v>
      </c>
      <c r="QGT67" s="565" t="s">
        <v>758</v>
      </c>
      <c r="QGU67" s="565" t="s">
        <v>758</v>
      </c>
      <c r="QGV67" s="565" t="s">
        <v>758</v>
      </c>
      <c r="QGW67" s="565" t="s">
        <v>758</v>
      </c>
      <c r="QGX67" s="565" t="s">
        <v>758</v>
      </c>
      <c r="QGY67" s="565" t="s">
        <v>758</v>
      </c>
      <c r="QGZ67" s="565" t="s">
        <v>758</v>
      </c>
      <c r="QHA67" s="565" t="s">
        <v>758</v>
      </c>
      <c r="QHB67" s="565" t="s">
        <v>758</v>
      </c>
      <c r="QHC67" s="565" t="s">
        <v>758</v>
      </c>
      <c r="QHD67" s="565" t="s">
        <v>758</v>
      </c>
      <c r="QHE67" s="565" t="s">
        <v>758</v>
      </c>
      <c r="QHF67" s="565" t="s">
        <v>758</v>
      </c>
      <c r="QHG67" s="565" t="s">
        <v>758</v>
      </c>
      <c r="QHH67" s="565" t="s">
        <v>758</v>
      </c>
      <c r="QHI67" s="565" t="s">
        <v>758</v>
      </c>
      <c r="QHJ67" s="565" t="s">
        <v>758</v>
      </c>
      <c r="QHK67" s="565" t="s">
        <v>758</v>
      </c>
      <c r="QHL67" s="565" t="s">
        <v>758</v>
      </c>
      <c r="QHM67" s="565" t="s">
        <v>758</v>
      </c>
      <c r="QHN67" s="565" t="s">
        <v>758</v>
      </c>
      <c r="QHO67" s="565" t="s">
        <v>758</v>
      </c>
      <c r="QHP67" s="565" t="s">
        <v>758</v>
      </c>
      <c r="QHQ67" s="565" t="s">
        <v>758</v>
      </c>
      <c r="QHR67" s="565" t="s">
        <v>758</v>
      </c>
      <c r="QHS67" s="565" t="s">
        <v>758</v>
      </c>
      <c r="QHT67" s="565" t="s">
        <v>758</v>
      </c>
      <c r="QHU67" s="565" t="s">
        <v>758</v>
      </c>
      <c r="QHV67" s="565" t="s">
        <v>758</v>
      </c>
      <c r="QHW67" s="565" t="s">
        <v>758</v>
      </c>
      <c r="QHX67" s="565" t="s">
        <v>758</v>
      </c>
      <c r="QHY67" s="565" t="s">
        <v>758</v>
      </c>
      <c r="QHZ67" s="565" t="s">
        <v>758</v>
      </c>
      <c r="QIA67" s="565" t="s">
        <v>758</v>
      </c>
      <c r="QIB67" s="565" t="s">
        <v>758</v>
      </c>
      <c r="QIC67" s="565" t="s">
        <v>758</v>
      </c>
      <c r="QID67" s="565" t="s">
        <v>758</v>
      </c>
      <c r="QIE67" s="565" t="s">
        <v>758</v>
      </c>
      <c r="QIF67" s="565" t="s">
        <v>758</v>
      </c>
      <c r="QIG67" s="565" t="s">
        <v>758</v>
      </c>
      <c r="QIH67" s="565" t="s">
        <v>758</v>
      </c>
      <c r="QII67" s="565" t="s">
        <v>758</v>
      </c>
      <c r="QIJ67" s="565" t="s">
        <v>758</v>
      </c>
      <c r="QIK67" s="565" t="s">
        <v>758</v>
      </c>
      <c r="QIL67" s="565" t="s">
        <v>758</v>
      </c>
      <c r="QIM67" s="565" t="s">
        <v>758</v>
      </c>
      <c r="QIN67" s="565" t="s">
        <v>758</v>
      </c>
      <c r="QIO67" s="565" t="s">
        <v>758</v>
      </c>
      <c r="QIP67" s="565" t="s">
        <v>758</v>
      </c>
      <c r="QIQ67" s="565" t="s">
        <v>758</v>
      </c>
      <c r="QIR67" s="565" t="s">
        <v>758</v>
      </c>
      <c r="QIS67" s="565" t="s">
        <v>758</v>
      </c>
      <c r="QIT67" s="565" t="s">
        <v>758</v>
      </c>
      <c r="QIU67" s="565" t="s">
        <v>758</v>
      </c>
      <c r="QIV67" s="565" t="s">
        <v>758</v>
      </c>
      <c r="QIW67" s="565" t="s">
        <v>758</v>
      </c>
      <c r="QIX67" s="565" t="s">
        <v>758</v>
      </c>
      <c r="QIY67" s="565" t="s">
        <v>758</v>
      </c>
      <c r="QIZ67" s="565" t="s">
        <v>758</v>
      </c>
      <c r="QJA67" s="565" t="s">
        <v>758</v>
      </c>
      <c r="QJB67" s="565" t="s">
        <v>758</v>
      </c>
      <c r="QJC67" s="565" t="s">
        <v>758</v>
      </c>
      <c r="QJD67" s="565" t="s">
        <v>758</v>
      </c>
      <c r="QJE67" s="565" t="s">
        <v>758</v>
      </c>
      <c r="QJF67" s="565" t="s">
        <v>758</v>
      </c>
      <c r="QJG67" s="565" t="s">
        <v>758</v>
      </c>
      <c r="QJH67" s="565" t="s">
        <v>758</v>
      </c>
      <c r="QJI67" s="565" t="s">
        <v>758</v>
      </c>
      <c r="QJJ67" s="565" t="s">
        <v>758</v>
      </c>
      <c r="QJK67" s="565" t="s">
        <v>758</v>
      </c>
      <c r="QJL67" s="565" t="s">
        <v>758</v>
      </c>
      <c r="QJM67" s="565" t="s">
        <v>758</v>
      </c>
      <c r="QJN67" s="565" t="s">
        <v>758</v>
      </c>
      <c r="QJO67" s="565" t="s">
        <v>758</v>
      </c>
      <c r="QJP67" s="565" t="s">
        <v>758</v>
      </c>
      <c r="QJQ67" s="565" t="s">
        <v>758</v>
      </c>
      <c r="QJR67" s="565" t="s">
        <v>758</v>
      </c>
      <c r="QJS67" s="565" t="s">
        <v>758</v>
      </c>
      <c r="QJT67" s="565" t="s">
        <v>758</v>
      </c>
      <c r="QJU67" s="565" t="s">
        <v>758</v>
      </c>
      <c r="QJV67" s="565" t="s">
        <v>758</v>
      </c>
      <c r="QJW67" s="565" t="s">
        <v>758</v>
      </c>
      <c r="QJX67" s="565" t="s">
        <v>758</v>
      </c>
      <c r="QJY67" s="565" t="s">
        <v>758</v>
      </c>
      <c r="QJZ67" s="565" t="s">
        <v>758</v>
      </c>
      <c r="QKA67" s="565" t="s">
        <v>758</v>
      </c>
      <c r="QKB67" s="565" t="s">
        <v>758</v>
      </c>
      <c r="QKC67" s="565" t="s">
        <v>758</v>
      </c>
      <c r="QKD67" s="565" t="s">
        <v>758</v>
      </c>
      <c r="QKE67" s="565" t="s">
        <v>758</v>
      </c>
      <c r="QKF67" s="565" t="s">
        <v>758</v>
      </c>
      <c r="QKG67" s="565" t="s">
        <v>758</v>
      </c>
      <c r="QKH67" s="565" t="s">
        <v>758</v>
      </c>
      <c r="QKI67" s="565" t="s">
        <v>758</v>
      </c>
      <c r="QKJ67" s="565" t="s">
        <v>758</v>
      </c>
      <c r="QKK67" s="565" t="s">
        <v>758</v>
      </c>
      <c r="QKL67" s="565" t="s">
        <v>758</v>
      </c>
      <c r="QKM67" s="565" t="s">
        <v>758</v>
      </c>
      <c r="QKN67" s="565" t="s">
        <v>758</v>
      </c>
      <c r="QKO67" s="565" t="s">
        <v>758</v>
      </c>
      <c r="QKP67" s="565" t="s">
        <v>758</v>
      </c>
      <c r="QKQ67" s="565" t="s">
        <v>758</v>
      </c>
      <c r="QKR67" s="565" t="s">
        <v>758</v>
      </c>
      <c r="QKS67" s="565" t="s">
        <v>758</v>
      </c>
      <c r="QKT67" s="565" t="s">
        <v>758</v>
      </c>
      <c r="QKU67" s="565" t="s">
        <v>758</v>
      </c>
      <c r="QKV67" s="565" t="s">
        <v>758</v>
      </c>
      <c r="QKW67" s="565" t="s">
        <v>758</v>
      </c>
      <c r="QKX67" s="565" t="s">
        <v>758</v>
      </c>
      <c r="QKY67" s="565" t="s">
        <v>758</v>
      </c>
      <c r="QKZ67" s="565" t="s">
        <v>758</v>
      </c>
      <c r="QLA67" s="565" t="s">
        <v>758</v>
      </c>
      <c r="QLB67" s="565" t="s">
        <v>758</v>
      </c>
      <c r="QLC67" s="565" t="s">
        <v>758</v>
      </c>
      <c r="QLD67" s="565" t="s">
        <v>758</v>
      </c>
      <c r="QLE67" s="565" t="s">
        <v>758</v>
      </c>
      <c r="QLF67" s="565" t="s">
        <v>758</v>
      </c>
      <c r="QLG67" s="565" t="s">
        <v>758</v>
      </c>
      <c r="QLH67" s="565" t="s">
        <v>758</v>
      </c>
      <c r="QLI67" s="565" t="s">
        <v>758</v>
      </c>
      <c r="QLJ67" s="565" t="s">
        <v>758</v>
      </c>
      <c r="QLK67" s="565" t="s">
        <v>758</v>
      </c>
      <c r="QLL67" s="565" t="s">
        <v>758</v>
      </c>
      <c r="QLM67" s="565" t="s">
        <v>758</v>
      </c>
      <c r="QLN67" s="565" t="s">
        <v>758</v>
      </c>
      <c r="QLO67" s="565" t="s">
        <v>758</v>
      </c>
      <c r="QLP67" s="565" t="s">
        <v>758</v>
      </c>
      <c r="QLQ67" s="565" t="s">
        <v>758</v>
      </c>
      <c r="QLR67" s="565" t="s">
        <v>758</v>
      </c>
      <c r="QLS67" s="565" t="s">
        <v>758</v>
      </c>
      <c r="QLT67" s="565" t="s">
        <v>758</v>
      </c>
      <c r="QLU67" s="565" t="s">
        <v>758</v>
      </c>
      <c r="QLV67" s="565" t="s">
        <v>758</v>
      </c>
      <c r="QLW67" s="565" t="s">
        <v>758</v>
      </c>
      <c r="QLX67" s="565" t="s">
        <v>758</v>
      </c>
      <c r="QLY67" s="565" t="s">
        <v>758</v>
      </c>
      <c r="QLZ67" s="565" t="s">
        <v>758</v>
      </c>
      <c r="QMA67" s="565" t="s">
        <v>758</v>
      </c>
      <c r="QMB67" s="565" t="s">
        <v>758</v>
      </c>
      <c r="QMC67" s="565" t="s">
        <v>758</v>
      </c>
      <c r="QMD67" s="565" t="s">
        <v>758</v>
      </c>
      <c r="QME67" s="565" t="s">
        <v>758</v>
      </c>
      <c r="QMF67" s="565" t="s">
        <v>758</v>
      </c>
      <c r="QMG67" s="565" t="s">
        <v>758</v>
      </c>
      <c r="QMH67" s="565" t="s">
        <v>758</v>
      </c>
      <c r="QMI67" s="565" t="s">
        <v>758</v>
      </c>
      <c r="QMJ67" s="565" t="s">
        <v>758</v>
      </c>
      <c r="QMK67" s="565" t="s">
        <v>758</v>
      </c>
      <c r="QML67" s="565" t="s">
        <v>758</v>
      </c>
      <c r="QMM67" s="565" t="s">
        <v>758</v>
      </c>
      <c r="QMN67" s="565" t="s">
        <v>758</v>
      </c>
      <c r="QMO67" s="565" t="s">
        <v>758</v>
      </c>
      <c r="QMP67" s="565" t="s">
        <v>758</v>
      </c>
      <c r="QMQ67" s="565" t="s">
        <v>758</v>
      </c>
      <c r="QMR67" s="565" t="s">
        <v>758</v>
      </c>
      <c r="QMS67" s="565" t="s">
        <v>758</v>
      </c>
      <c r="QMT67" s="565" t="s">
        <v>758</v>
      </c>
      <c r="QMU67" s="565" t="s">
        <v>758</v>
      </c>
      <c r="QMV67" s="565" t="s">
        <v>758</v>
      </c>
      <c r="QMW67" s="565" t="s">
        <v>758</v>
      </c>
      <c r="QMX67" s="565" t="s">
        <v>758</v>
      </c>
      <c r="QMY67" s="565" t="s">
        <v>758</v>
      </c>
      <c r="QMZ67" s="565" t="s">
        <v>758</v>
      </c>
      <c r="QNA67" s="565" t="s">
        <v>758</v>
      </c>
      <c r="QNB67" s="565" t="s">
        <v>758</v>
      </c>
      <c r="QNC67" s="565" t="s">
        <v>758</v>
      </c>
      <c r="QND67" s="565" t="s">
        <v>758</v>
      </c>
      <c r="QNE67" s="565" t="s">
        <v>758</v>
      </c>
      <c r="QNF67" s="565" t="s">
        <v>758</v>
      </c>
      <c r="QNG67" s="565" t="s">
        <v>758</v>
      </c>
      <c r="QNH67" s="565" t="s">
        <v>758</v>
      </c>
      <c r="QNI67" s="565" t="s">
        <v>758</v>
      </c>
      <c r="QNJ67" s="565" t="s">
        <v>758</v>
      </c>
      <c r="QNK67" s="565" t="s">
        <v>758</v>
      </c>
      <c r="QNL67" s="565" t="s">
        <v>758</v>
      </c>
      <c r="QNM67" s="565" t="s">
        <v>758</v>
      </c>
      <c r="QNN67" s="565" t="s">
        <v>758</v>
      </c>
      <c r="QNO67" s="565" t="s">
        <v>758</v>
      </c>
      <c r="QNP67" s="565" t="s">
        <v>758</v>
      </c>
      <c r="QNQ67" s="565" t="s">
        <v>758</v>
      </c>
      <c r="QNR67" s="565" t="s">
        <v>758</v>
      </c>
      <c r="QNS67" s="565" t="s">
        <v>758</v>
      </c>
      <c r="QNT67" s="565" t="s">
        <v>758</v>
      </c>
      <c r="QNU67" s="565" t="s">
        <v>758</v>
      </c>
      <c r="QNV67" s="565" t="s">
        <v>758</v>
      </c>
      <c r="QNW67" s="565" t="s">
        <v>758</v>
      </c>
      <c r="QNX67" s="565" t="s">
        <v>758</v>
      </c>
      <c r="QNY67" s="565" t="s">
        <v>758</v>
      </c>
      <c r="QNZ67" s="565" t="s">
        <v>758</v>
      </c>
      <c r="QOA67" s="565" t="s">
        <v>758</v>
      </c>
      <c r="QOB67" s="565" t="s">
        <v>758</v>
      </c>
      <c r="QOC67" s="565" t="s">
        <v>758</v>
      </c>
      <c r="QOD67" s="565" t="s">
        <v>758</v>
      </c>
      <c r="QOE67" s="565" t="s">
        <v>758</v>
      </c>
      <c r="QOF67" s="565" t="s">
        <v>758</v>
      </c>
      <c r="QOG67" s="565" t="s">
        <v>758</v>
      </c>
      <c r="QOH67" s="565" t="s">
        <v>758</v>
      </c>
      <c r="QOI67" s="565" t="s">
        <v>758</v>
      </c>
      <c r="QOJ67" s="565" t="s">
        <v>758</v>
      </c>
      <c r="QOK67" s="565" t="s">
        <v>758</v>
      </c>
      <c r="QOL67" s="565" t="s">
        <v>758</v>
      </c>
      <c r="QOM67" s="565" t="s">
        <v>758</v>
      </c>
      <c r="QON67" s="565" t="s">
        <v>758</v>
      </c>
      <c r="QOO67" s="565" t="s">
        <v>758</v>
      </c>
      <c r="QOP67" s="565" t="s">
        <v>758</v>
      </c>
      <c r="QOQ67" s="565" t="s">
        <v>758</v>
      </c>
      <c r="QOR67" s="565" t="s">
        <v>758</v>
      </c>
      <c r="QOS67" s="565" t="s">
        <v>758</v>
      </c>
      <c r="QOT67" s="565" t="s">
        <v>758</v>
      </c>
      <c r="QOU67" s="565" t="s">
        <v>758</v>
      </c>
      <c r="QOV67" s="565" t="s">
        <v>758</v>
      </c>
      <c r="QOW67" s="565" t="s">
        <v>758</v>
      </c>
      <c r="QOX67" s="565" t="s">
        <v>758</v>
      </c>
      <c r="QOY67" s="565" t="s">
        <v>758</v>
      </c>
      <c r="QOZ67" s="565" t="s">
        <v>758</v>
      </c>
      <c r="QPA67" s="565" t="s">
        <v>758</v>
      </c>
      <c r="QPB67" s="565" t="s">
        <v>758</v>
      </c>
      <c r="QPC67" s="565" t="s">
        <v>758</v>
      </c>
      <c r="QPD67" s="565" t="s">
        <v>758</v>
      </c>
      <c r="QPE67" s="565" t="s">
        <v>758</v>
      </c>
      <c r="QPF67" s="565" t="s">
        <v>758</v>
      </c>
      <c r="QPG67" s="565" t="s">
        <v>758</v>
      </c>
      <c r="QPH67" s="565" t="s">
        <v>758</v>
      </c>
      <c r="QPI67" s="565" t="s">
        <v>758</v>
      </c>
      <c r="QPJ67" s="565" t="s">
        <v>758</v>
      </c>
      <c r="QPK67" s="565" t="s">
        <v>758</v>
      </c>
      <c r="QPL67" s="565" t="s">
        <v>758</v>
      </c>
      <c r="QPM67" s="565" t="s">
        <v>758</v>
      </c>
      <c r="QPN67" s="565" t="s">
        <v>758</v>
      </c>
      <c r="QPO67" s="565" t="s">
        <v>758</v>
      </c>
      <c r="QPP67" s="565" t="s">
        <v>758</v>
      </c>
      <c r="QPQ67" s="565" t="s">
        <v>758</v>
      </c>
      <c r="QPR67" s="565" t="s">
        <v>758</v>
      </c>
      <c r="QPS67" s="565" t="s">
        <v>758</v>
      </c>
      <c r="QPT67" s="565" t="s">
        <v>758</v>
      </c>
      <c r="QPU67" s="565" t="s">
        <v>758</v>
      </c>
      <c r="QPV67" s="565" t="s">
        <v>758</v>
      </c>
      <c r="QPW67" s="565" t="s">
        <v>758</v>
      </c>
      <c r="QPX67" s="565" t="s">
        <v>758</v>
      </c>
      <c r="QPY67" s="565" t="s">
        <v>758</v>
      </c>
      <c r="QPZ67" s="565" t="s">
        <v>758</v>
      </c>
      <c r="QQA67" s="565" t="s">
        <v>758</v>
      </c>
      <c r="QQB67" s="565" t="s">
        <v>758</v>
      </c>
      <c r="QQC67" s="565" t="s">
        <v>758</v>
      </c>
      <c r="QQD67" s="565" t="s">
        <v>758</v>
      </c>
      <c r="QQE67" s="565" t="s">
        <v>758</v>
      </c>
      <c r="QQF67" s="565" t="s">
        <v>758</v>
      </c>
      <c r="QQG67" s="565" t="s">
        <v>758</v>
      </c>
      <c r="QQH67" s="565" t="s">
        <v>758</v>
      </c>
      <c r="QQI67" s="565" t="s">
        <v>758</v>
      </c>
      <c r="QQJ67" s="565" t="s">
        <v>758</v>
      </c>
      <c r="QQK67" s="565" t="s">
        <v>758</v>
      </c>
      <c r="QQL67" s="565" t="s">
        <v>758</v>
      </c>
      <c r="QQM67" s="565" t="s">
        <v>758</v>
      </c>
      <c r="QQN67" s="565" t="s">
        <v>758</v>
      </c>
      <c r="QQO67" s="565" t="s">
        <v>758</v>
      </c>
      <c r="QQP67" s="565" t="s">
        <v>758</v>
      </c>
      <c r="QQQ67" s="565" t="s">
        <v>758</v>
      </c>
      <c r="QQR67" s="565" t="s">
        <v>758</v>
      </c>
      <c r="QQS67" s="565" t="s">
        <v>758</v>
      </c>
      <c r="QQT67" s="565" t="s">
        <v>758</v>
      </c>
      <c r="QQU67" s="565" t="s">
        <v>758</v>
      </c>
      <c r="QQV67" s="565" t="s">
        <v>758</v>
      </c>
      <c r="QQW67" s="565" t="s">
        <v>758</v>
      </c>
      <c r="QQX67" s="565" t="s">
        <v>758</v>
      </c>
      <c r="QQY67" s="565" t="s">
        <v>758</v>
      </c>
      <c r="QQZ67" s="565" t="s">
        <v>758</v>
      </c>
      <c r="QRA67" s="565" t="s">
        <v>758</v>
      </c>
      <c r="QRB67" s="565" t="s">
        <v>758</v>
      </c>
      <c r="QRC67" s="565" t="s">
        <v>758</v>
      </c>
      <c r="QRD67" s="565" t="s">
        <v>758</v>
      </c>
      <c r="QRE67" s="565" t="s">
        <v>758</v>
      </c>
      <c r="QRF67" s="565" t="s">
        <v>758</v>
      </c>
      <c r="QRG67" s="565" t="s">
        <v>758</v>
      </c>
      <c r="QRH67" s="565" t="s">
        <v>758</v>
      </c>
      <c r="QRI67" s="565" t="s">
        <v>758</v>
      </c>
      <c r="QRJ67" s="565" t="s">
        <v>758</v>
      </c>
      <c r="QRK67" s="565" t="s">
        <v>758</v>
      </c>
      <c r="QRL67" s="565" t="s">
        <v>758</v>
      </c>
      <c r="QRM67" s="565" t="s">
        <v>758</v>
      </c>
      <c r="QRN67" s="565" t="s">
        <v>758</v>
      </c>
      <c r="QRO67" s="565" t="s">
        <v>758</v>
      </c>
      <c r="QRP67" s="565" t="s">
        <v>758</v>
      </c>
      <c r="QRQ67" s="565" t="s">
        <v>758</v>
      </c>
      <c r="QRR67" s="565" t="s">
        <v>758</v>
      </c>
      <c r="QRS67" s="565" t="s">
        <v>758</v>
      </c>
      <c r="QRT67" s="565" t="s">
        <v>758</v>
      </c>
      <c r="QRU67" s="565" t="s">
        <v>758</v>
      </c>
      <c r="QRV67" s="565" t="s">
        <v>758</v>
      </c>
      <c r="QRW67" s="565" t="s">
        <v>758</v>
      </c>
      <c r="QRX67" s="565" t="s">
        <v>758</v>
      </c>
      <c r="QRY67" s="565" t="s">
        <v>758</v>
      </c>
      <c r="QRZ67" s="565" t="s">
        <v>758</v>
      </c>
      <c r="QSA67" s="565" t="s">
        <v>758</v>
      </c>
      <c r="QSB67" s="565" t="s">
        <v>758</v>
      </c>
      <c r="QSC67" s="565" t="s">
        <v>758</v>
      </c>
      <c r="QSD67" s="565" t="s">
        <v>758</v>
      </c>
      <c r="QSE67" s="565" t="s">
        <v>758</v>
      </c>
      <c r="QSF67" s="565" t="s">
        <v>758</v>
      </c>
      <c r="QSG67" s="565" t="s">
        <v>758</v>
      </c>
      <c r="QSH67" s="565" t="s">
        <v>758</v>
      </c>
      <c r="QSI67" s="565" t="s">
        <v>758</v>
      </c>
      <c r="QSJ67" s="565" t="s">
        <v>758</v>
      </c>
      <c r="QSK67" s="565" t="s">
        <v>758</v>
      </c>
      <c r="QSL67" s="565" t="s">
        <v>758</v>
      </c>
      <c r="QSM67" s="565" t="s">
        <v>758</v>
      </c>
      <c r="QSN67" s="565" t="s">
        <v>758</v>
      </c>
      <c r="QSO67" s="565" t="s">
        <v>758</v>
      </c>
      <c r="QSP67" s="565" t="s">
        <v>758</v>
      </c>
      <c r="QSQ67" s="565" t="s">
        <v>758</v>
      </c>
      <c r="QSR67" s="565" t="s">
        <v>758</v>
      </c>
      <c r="QSS67" s="565" t="s">
        <v>758</v>
      </c>
      <c r="QST67" s="565" t="s">
        <v>758</v>
      </c>
      <c r="QSU67" s="565" t="s">
        <v>758</v>
      </c>
      <c r="QSV67" s="565" t="s">
        <v>758</v>
      </c>
      <c r="QSW67" s="565" t="s">
        <v>758</v>
      </c>
      <c r="QSX67" s="565" t="s">
        <v>758</v>
      </c>
      <c r="QSY67" s="565" t="s">
        <v>758</v>
      </c>
      <c r="QSZ67" s="565" t="s">
        <v>758</v>
      </c>
      <c r="QTA67" s="565" t="s">
        <v>758</v>
      </c>
      <c r="QTB67" s="565" t="s">
        <v>758</v>
      </c>
      <c r="QTC67" s="565" t="s">
        <v>758</v>
      </c>
      <c r="QTD67" s="565" t="s">
        <v>758</v>
      </c>
      <c r="QTE67" s="565" t="s">
        <v>758</v>
      </c>
      <c r="QTF67" s="565" t="s">
        <v>758</v>
      </c>
      <c r="QTG67" s="565" t="s">
        <v>758</v>
      </c>
      <c r="QTH67" s="565" t="s">
        <v>758</v>
      </c>
      <c r="QTI67" s="565" t="s">
        <v>758</v>
      </c>
      <c r="QTJ67" s="565" t="s">
        <v>758</v>
      </c>
      <c r="QTK67" s="565" t="s">
        <v>758</v>
      </c>
      <c r="QTL67" s="565" t="s">
        <v>758</v>
      </c>
      <c r="QTM67" s="565" t="s">
        <v>758</v>
      </c>
      <c r="QTN67" s="565" t="s">
        <v>758</v>
      </c>
      <c r="QTO67" s="565" t="s">
        <v>758</v>
      </c>
      <c r="QTP67" s="565" t="s">
        <v>758</v>
      </c>
      <c r="QTQ67" s="565" t="s">
        <v>758</v>
      </c>
      <c r="QTR67" s="565" t="s">
        <v>758</v>
      </c>
      <c r="QTS67" s="565" t="s">
        <v>758</v>
      </c>
      <c r="QTT67" s="565" t="s">
        <v>758</v>
      </c>
      <c r="QTU67" s="565" t="s">
        <v>758</v>
      </c>
      <c r="QTV67" s="565" t="s">
        <v>758</v>
      </c>
      <c r="QTW67" s="565" t="s">
        <v>758</v>
      </c>
      <c r="QTX67" s="565" t="s">
        <v>758</v>
      </c>
      <c r="QTY67" s="565" t="s">
        <v>758</v>
      </c>
      <c r="QTZ67" s="565" t="s">
        <v>758</v>
      </c>
      <c r="QUA67" s="565" t="s">
        <v>758</v>
      </c>
      <c r="QUB67" s="565" t="s">
        <v>758</v>
      </c>
      <c r="QUC67" s="565" t="s">
        <v>758</v>
      </c>
      <c r="QUD67" s="565" t="s">
        <v>758</v>
      </c>
      <c r="QUE67" s="565" t="s">
        <v>758</v>
      </c>
      <c r="QUF67" s="565" t="s">
        <v>758</v>
      </c>
      <c r="QUG67" s="565" t="s">
        <v>758</v>
      </c>
      <c r="QUH67" s="565" t="s">
        <v>758</v>
      </c>
      <c r="QUI67" s="565" t="s">
        <v>758</v>
      </c>
      <c r="QUJ67" s="565" t="s">
        <v>758</v>
      </c>
      <c r="QUK67" s="565" t="s">
        <v>758</v>
      </c>
      <c r="QUL67" s="565" t="s">
        <v>758</v>
      </c>
      <c r="QUM67" s="565" t="s">
        <v>758</v>
      </c>
      <c r="QUN67" s="565" t="s">
        <v>758</v>
      </c>
      <c r="QUO67" s="565" t="s">
        <v>758</v>
      </c>
      <c r="QUP67" s="565" t="s">
        <v>758</v>
      </c>
      <c r="QUQ67" s="565" t="s">
        <v>758</v>
      </c>
      <c r="QUR67" s="565" t="s">
        <v>758</v>
      </c>
      <c r="QUS67" s="565" t="s">
        <v>758</v>
      </c>
      <c r="QUT67" s="565" t="s">
        <v>758</v>
      </c>
      <c r="QUU67" s="565" t="s">
        <v>758</v>
      </c>
      <c r="QUV67" s="565" t="s">
        <v>758</v>
      </c>
      <c r="QUW67" s="565" t="s">
        <v>758</v>
      </c>
      <c r="QUX67" s="565" t="s">
        <v>758</v>
      </c>
      <c r="QUY67" s="565" t="s">
        <v>758</v>
      </c>
      <c r="QUZ67" s="565" t="s">
        <v>758</v>
      </c>
      <c r="QVA67" s="565" t="s">
        <v>758</v>
      </c>
      <c r="QVB67" s="565" t="s">
        <v>758</v>
      </c>
      <c r="QVC67" s="565" t="s">
        <v>758</v>
      </c>
      <c r="QVD67" s="565" t="s">
        <v>758</v>
      </c>
      <c r="QVE67" s="565" t="s">
        <v>758</v>
      </c>
      <c r="QVF67" s="565" t="s">
        <v>758</v>
      </c>
      <c r="QVG67" s="565" t="s">
        <v>758</v>
      </c>
      <c r="QVH67" s="565" t="s">
        <v>758</v>
      </c>
      <c r="QVI67" s="565" t="s">
        <v>758</v>
      </c>
      <c r="QVJ67" s="565" t="s">
        <v>758</v>
      </c>
      <c r="QVK67" s="565" t="s">
        <v>758</v>
      </c>
      <c r="QVL67" s="565" t="s">
        <v>758</v>
      </c>
      <c r="QVM67" s="565" t="s">
        <v>758</v>
      </c>
      <c r="QVN67" s="565" t="s">
        <v>758</v>
      </c>
      <c r="QVO67" s="565" t="s">
        <v>758</v>
      </c>
      <c r="QVP67" s="565" t="s">
        <v>758</v>
      </c>
      <c r="QVQ67" s="565" t="s">
        <v>758</v>
      </c>
      <c r="QVR67" s="565" t="s">
        <v>758</v>
      </c>
      <c r="QVS67" s="565" t="s">
        <v>758</v>
      </c>
      <c r="QVT67" s="565" t="s">
        <v>758</v>
      </c>
      <c r="QVU67" s="565" t="s">
        <v>758</v>
      </c>
      <c r="QVV67" s="565" t="s">
        <v>758</v>
      </c>
      <c r="QVW67" s="565" t="s">
        <v>758</v>
      </c>
      <c r="QVX67" s="565" t="s">
        <v>758</v>
      </c>
      <c r="QVY67" s="565" t="s">
        <v>758</v>
      </c>
      <c r="QVZ67" s="565" t="s">
        <v>758</v>
      </c>
      <c r="QWA67" s="565" t="s">
        <v>758</v>
      </c>
      <c r="QWB67" s="565" t="s">
        <v>758</v>
      </c>
      <c r="QWC67" s="565" t="s">
        <v>758</v>
      </c>
      <c r="QWD67" s="565" t="s">
        <v>758</v>
      </c>
      <c r="QWE67" s="565" t="s">
        <v>758</v>
      </c>
      <c r="QWF67" s="565" t="s">
        <v>758</v>
      </c>
      <c r="QWG67" s="565" t="s">
        <v>758</v>
      </c>
      <c r="QWH67" s="565" t="s">
        <v>758</v>
      </c>
      <c r="QWI67" s="565" t="s">
        <v>758</v>
      </c>
      <c r="QWJ67" s="565" t="s">
        <v>758</v>
      </c>
      <c r="QWK67" s="565" t="s">
        <v>758</v>
      </c>
      <c r="QWL67" s="565" t="s">
        <v>758</v>
      </c>
      <c r="QWM67" s="565" t="s">
        <v>758</v>
      </c>
      <c r="QWN67" s="565" t="s">
        <v>758</v>
      </c>
      <c r="QWO67" s="565" t="s">
        <v>758</v>
      </c>
      <c r="QWP67" s="565" t="s">
        <v>758</v>
      </c>
      <c r="QWQ67" s="565" t="s">
        <v>758</v>
      </c>
      <c r="QWR67" s="565" t="s">
        <v>758</v>
      </c>
      <c r="QWS67" s="565" t="s">
        <v>758</v>
      </c>
      <c r="QWT67" s="565" t="s">
        <v>758</v>
      </c>
      <c r="QWU67" s="565" t="s">
        <v>758</v>
      </c>
      <c r="QWV67" s="565" t="s">
        <v>758</v>
      </c>
      <c r="QWW67" s="565" t="s">
        <v>758</v>
      </c>
      <c r="QWX67" s="565" t="s">
        <v>758</v>
      </c>
      <c r="QWY67" s="565" t="s">
        <v>758</v>
      </c>
      <c r="QWZ67" s="565" t="s">
        <v>758</v>
      </c>
      <c r="QXA67" s="565" t="s">
        <v>758</v>
      </c>
      <c r="QXB67" s="565" t="s">
        <v>758</v>
      </c>
      <c r="QXC67" s="565" t="s">
        <v>758</v>
      </c>
      <c r="QXD67" s="565" t="s">
        <v>758</v>
      </c>
      <c r="QXE67" s="565" t="s">
        <v>758</v>
      </c>
      <c r="QXF67" s="565" t="s">
        <v>758</v>
      </c>
      <c r="QXG67" s="565" t="s">
        <v>758</v>
      </c>
      <c r="QXH67" s="565" t="s">
        <v>758</v>
      </c>
      <c r="QXI67" s="565" t="s">
        <v>758</v>
      </c>
      <c r="QXJ67" s="565" t="s">
        <v>758</v>
      </c>
      <c r="QXK67" s="565" t="s">
        <v>758</v>
      </c>
      <c r="QXL67" s="565" t="s">
        <v>758</v>
      </c>
      <c r="QXM67" s="565" t="s">
        <v>758</v>
      </c>
      <c r="QXN67" s="565" t="s">
        <v>758</v>
      </c>
      <c r="QXO67" s="565" t="s">
        <v>758</v>
      </c>
      <c r="QXP67" s="565" t="s">
        <v>758</v>
      </c>
      <c r="QXQ67" s="565" t="s">
        <v>758</v>
      </c>
      <c r="QXR67" s="565" t="s">
        <v>758</v>
      </c>
      <c r="QXS67" s="565" t="s">
        <v>758</v>
      </c>
      <c r="QXT67" s="565" t="s">
        <v>758</v>
      </c>
      <c r="QXU67" s="565" t="s">
        <v>758</v>
      </c>
      <c r="QXV67" s="565" t="s">
        <v>758</v>
      </c>
      <c r="QXW67" s="565" t="s">
        <v>758</v>
      </c>
      <c r="QXX67" s="565" t="s">
        <v>758</v>
      </c>
      <c r="QXY67" s="565" t="s">
        <v>758</v>
      </c>
      <c r="QXZ67" s="565" t="s">
        <v>758</v>
      </c>
      <c r="QYA67" s="565" t="s">
        <v>758</v>
      </c>
      <c r="QYB67" s="565" t="s">
        <v>758</v>
      </c>
      <c r="QYC67" s="565" t="s">
        <v>758</v>
      </c>
      <c r="QYD67" s="565" t="s">
        <v>758</v>
      </c>
      <c r="QYE67" s="565" t="s">
        <v>758</v>
      </c>
      <c r="QYF67" s="565" t="s">
        <v>758</v>
      </c>
      <c r="QYG67" s="565" t="s">
        <v>758</v>
      </c>
      <c r="QYH67" s="565" t="s">
        <v>758</v>
      </c>
      <c r="QYI67" s="565" t="s">
        <v>758</v>
      </c>
      <c r="QYJ67" s="565" t="s">
        <v>758</v>
      </c>
      <c r="QYK67" s="565" t="s">
        <v>758</v>
      </c>
      <c r="QYL67" s="565" t="s">
        <v>758</v>
      </c>
      <c r="QYM67" s="565" t="s">
        <v>758</v>
      </c>
      <c r="QYN67" s="565" t="s">
        <v>758</v>
      </c>
      <c r="QYO67" s="565" t="s">
        <v>758</v>
      </c>
      <c r="QYP67" s="565" t="s">
        <v>758</v>
      </c>
      <c r="QYQ67" s="565" t="s">
        <v>758</v>
      </c>
      <c r="QYR67" s="565" t="s">
        <v>758</v>
      </c>
      <c r="QYS67" s="565" t="s">
        <v>758</v>
      </c>
      <c r="QYT67" s="565" t="s">
        <v>758</v>
      </c>
      <c r="QYU67" s="565" t="s">
        <v>758</v>
      </c>
      <c r="QYV67" s="565" t="s">
        <v>758</v>
      </c>
      <c r="QYW67" s="565" t="s">
        <v>758</v>
      </c>
      <c r="QYX67" s="565" t="s">
        <v>758</v>
      </c>
      <c r="QYY67" s="565" t="s">
        <v>758</v>
      </c>
      <c r="QYZ67" s="565" t="s">
        <v>758</v>
      </c>
      <c r="QZA67" s="565" t="s">
        <v>758</v>
      </c>
      <c r="QZB67" s="565" t="s">
        <v>758</v>
      </c>
      <c r="QZC67" s="565" t="s">
        <v>758</v>
      </c>
      <c r="QZD67" s="565" t="s">
        <v>758</v>
      </c>
      <c r="QZE67" s="565" t="s">
        <v>758</v>
      </c>
      <c r="QZF67" s="565" t="s">
        <v>758</v>
      </c>
      <c r="QZG67" s="565" t="s">
        <v>758</v>
      </c>
      <c r="QZH67" s="565" t="s">
        <v>758</v>
      </c>
      <c r="QZI67" s="565" t="s">
        <v>758</v>
      </c>
      <c r="QZJ67" s="565" t="s">
        <v>758</v>
      </c>
      <c r="QZK67" s="565" t="s">
        <v>758</v>
      </c>
      <c r="QZL67" s="565" t="s">
        <v>758</v>
      </c>
      <c r="QZM67" s="565" t="s">
        <v>758</v>
      </c>
      <c r="QZN67" s="565" t="s">
        <v>758</v>
      </c>
      <c r="QZO67" s="565" t="s">
        <v>758</v>
      </c>
      <c r="QZP67" s="565" t="s">
        <v>758</v>
      </c>
      <c r="QZQ67" s="565" t="s">
        <v>758</v>
      </c>
      <c r="QZR67" s="565" t="s">
        <v>758</v>
      </c>
      <c r="QZS67" s="565" t="s">
        <v>758</v>
      </c>
      <c r="QZT67" s="565" t="s">
        <v>758</v>
      </c>
      <c r="QZU67" s="565" t="s">
        <v>758</v>
      </c>
      <c r="QZV67" s="565" t="s">
        <v>758</v>
      </c>
      <c r="QZW67" s="565" t="s">
        <v>758</v>
      </c>
      <c r="QZX67" s="565" t="s">
        <v>758</v>
      </c>
      <c r="QZY67" s="565" t="s">
        <v>758</v>
      </c>
      <c r="QZZ67" s="565" t="s">
        <v>758</v>
      </c>
      <c r="RAA67" s="565" t="s">
        <v>758</v>
      </c>
      <c r="RAB67" s="565" t="s">
        <v>758</v>
      </c>
      <c r="RAC67" s="565" t="s">
        <v>758</v>
      </c>
      <c r="RAD67" s="565" t="s">
        <v>758</v>
      </c>
      <c r="RAE67" s="565" t="s">
        <v>758</v>
      </c>
      <c r="RAF67" s="565" t="s">
        <v>758</v>
      </c>
      <c r="RAG67" s="565" t="s">
        <v>758</v>
      </c>
      <c r="RAH67" s="565" t="s">
        <v>758</v>
      </c>
      <c r="RAI67" s="565" t="s">
        <v>758</v>
      </c>
      <c r="RAJ67" s="565" t="s">
        <v>758</v>
      </c>
      <c r="RAK67" s="565" t="s">
        <v>758</v>
      </c>
      <c r="RAL67" s="565" t="s">
        <v>758</v>
      </c>
      <c r="RAM67" s="565" t="s">
        <v>758</v>
      </c>
      <c r="RAN67" s="565" t="s">
        <v>758</v>
      </c>
      <c r="RAO67" s="565" t="s">
        <v>758</v>
      </c>
      <c r="RAP67" s="565" t="s">
        <v>758</v>
      </c>
      <c r="RAQ67" s="565" t="s">
        <v>758</v>
      </c>
      <c r="RAR67" s="565" t="s">
        <v>758</v>
      </c>
      <c r="RAS67" s="565" t="s">
        <v>758</v>
      </c>
      <c r="RAT67" s="565" t="s">
        <v>758</v>
      </c>
      <c r="RAU67" s="565" t="s">
        <v>758</v>
      </c>
      <c r="RAV67" s="565" t="s">
        <v>758</v>
      </c>
      <c r="RAW67" s="565" t="s">
        <v>758</v>
      </c>
      <c r="RAX67" s="565" t="s">
        <v>758</v>
      </c>
      <c r="RAY67" s="565" t="s">
        <v>758</v>
      </c>
      <c r="RAZ67" s="565" t="s">
        <v>758</v>
      </c>
      <c r="RBA67" s="565" t="s">
        <v>758</v>
      </c>
      <c r="RBB67" s="565" t="s">
        <v>758</v>
      </c>
      <c r="RBC67" s="565" t="s">
        <v>758</v>
      </c>
      <c r="RBD67" s="565" t="s">
        <v>758</v>
      </c>
      <c r="RBE67" s="565" t="s">
        <v>758</v>
      </c>
      <c r="RBF67" s="565" t="s">
        <v>758</v>
      </c>
      <c r="RBG67" s="565" t="s">
        <v>758</v>
      </c>
      <c r="RBH67" s="565" t="s">
        <v>758</v>
      </c>
      <c r="RBI67" s="565" t="s">
        <v>758</v>
      </c>
      <c r="RBJ67" s="565" t="s">
        <v>758</v>
      </c>
      <c r="RBK67" s="565" t="s">
        <v>758</v>
      </c>
      <c r="RBL67" s="565" t="s">
        <v>758</v>
      </c>
      <c r="RBM67" s="565" t="s">
        <v>758</v>
      </c>
      <c r="RBN67" s="565" t="s">
        <v>758</v>
      </c>
      <c r="RBO67" s="565" t="s">
        <v>758</v>
      </c>
      <c r="RBP67" s="565" t="s">
        <v>758</v>
      </c>
      <c r="RBQ67" s="565" t="s">
        <v>758</v>
      </c>
      <c r="RBR67" s="565" t="s">
        <v>758</v>
      </c>
      <c r="RBS67" s="565" t="s">
        <v>758</v>
      </c>
      <c r="RBT67" s="565" t="s">
        <v>758</v>
      </c>
      <c r="RBU67" s="565" t="s">
        <v>758</v>
      </c>
      <c r="RBV67" s="565" t="s">
        <v>758</v>
      </c>
      <c r="RBW67" s="565" t="s">
        <v>758</v>
      </c>
      <c r="RBX67" s="565" t="s">
        <v>758</v>
      </c>
      <c r="RBY67" s="565" t="s">
        <v>758</v>
      </c>
      <c r="RBZ67" s="565" t="s">
        <v>758</v>
      </c>
      <c r="RCA67" s="565" t="s">
        <v>758</v>
      </c>
      <c r="RCB67" s="565" t="s">
        <v>758</v>
      </c>
      <c r="RCC67" s="565" t="s">
        <v>758</v>
      </c>
      <c r="RCD67" s="565" t="s">
        <v>758</v>
      </c>
      <c r="RCE67" s="565" t="s">
        <v>758</v>
      </c>
      <c r="RCF67" s="565" t="s">
        <v>758</v>
      </c>
      <c r="RCG67" s="565" t="s">
        <v>758</v>
      </c>
      <c r="RCH67" s="565" t="s">
        <v>758</v>
      </c>
      <c r="RCI67" s="565" t="s">
        <v>758</v>
      </c>
      <c r="RCJ67" s="565" t="s">
        <v>758</v>
      </c>
      <c r="RCK67" s="565" t="s">
        <v>758</v>
      </c>
      <c r="RCL67" s="565" t="s">
        <v>758</v>
      </c>
      <c r="RCM67" s="565" t="s">
        <v>758</v>
      </c>
      <c r="RCN67" s="565" t="s">
        <v>758</v>
      </c>
      <c r="RCO67" s="565" t="s">
        <v>758</v>
      </c>
      <c r="RCP67" s="565" t="s">
        <v>758</v>
      </c>
      <c r="RCQ67" s="565" t="s">
        <v>758</v>
      </c>
      <c r="RCR67" s="565" t="s">
        <v>758</v>
      </c>
      <c r="RCS67" s="565" t="s">
        <v>758</v>
      </c>
      <c r="RCT67" s="565" t="s">
        <v>758</v>
      </c>
      <c r="RCU67" s="565" t="s">
        <v>758</v>
      </c>
      <c r="RCV67" s="565" t="s">
        <v>758</v>
      </c>
      <c r="RCW67" s="565" t="s">
        <v>758</v>
      </c>
      <c r="RCX67" s="565" t="s">
        <v>758</v>
      </c>
      <c r="RCY67" s="565" t="s">
        <v>758</v>
      </c>
      <c r="RCZ67" s="565" t="s">
        <v>758</v>
      </c>
      <c r="RDA67" s="565" t="s">
        <v>758</v>
      </c>
      <c r="RDB67" s="565" t="s">
        <v>758</v>
      </c>
      <c r="RDC67" s="565" t="s">
        <v>758</v>
      </c>
      <c r="RDD67" s="565" t="s">
        <v>758</v>
      </c>
      <c r="RDE67" s="565" t="s">
        <v>758</v>
      </c>
      <c r="RDF67" s="565" t="s">
        <v>758</v>
      </c>
      <c r="RDG67" s="565" t="s">
        <v>758</v>
      </c>
      <c r="RDH67" s="565" t="s">
        <v>758</v>
      </c>
      <c r="RDI67" s="565" t="s">
        <v>758</v>
      </c>
      <c r="RDJ67" s="565" t="s">
        <v>758</v>
      </c>
      <c r="RDK67" s="565" t="s">
        <v>758</v>
      </c>
      <c r="RDL67" s="565" t="s">
        <v>758</v>
      </c>
      <c r="RDM67" s="565" t="s">
        <v>758</v>
      </c>
      <c r="RDN67" s="565" t="s">
        <v>758</v>
      </c>
      <c r="RDO67" s="565" t="s">
        <v>758</v>
      </c>
      <c r="RDP67" s="565" t="s">
        <v>758</v>
      </c>
      <c r="RDQ67" s="565" t="s">
        <v>758</v>
      </c>
      <c r="RDR67" s="565" t="s">
        <v>758</v>
      </c>
      <c r="RDS67" s="565" t="s">
        <v>758</v>
      </c>
      <c r="RDT67" s="565" t="s">
        <v>758</v>
      </c>
      <c r="RDU67" s="565" t="s">
        <v>758</v>
      </c>
      <c r="RDV67" s="565" t="s">
        <v>758</v>
      </c>
      <c r="RDW67" s="565" t="s">
        <v>758</v>
      </c>
      <c r="RDX67" s="565" t="s">
        <v>758</v>
      </c>
      <c r="RDY67" s="565" t="s">
        <v>758</v>
      </c>
      <c r="RDZ67" s="565" t="s">
        <v>758</v>
      </c>
      <c r="REA67" s="565" t="s">
        <v>758</v>
      </c>
      <c r="REB67" s="565" t="s">
        <v>758</v>
      </c>
      <c r="REC67" s="565" t="s">
        <v>758</v>
      </c>
      <c r="RED67" s="565" t="s">
        <v>758</v>
      </c>
      <c r="REE67" s="565" t="s">
        <v>758</v>
      </c>
      <c r="REF67" s="565" t="s">
        <v>758</v>
      </c>
      <c r="REG67" s="565" t="s">
        <v>758</v>
      </c>
      <c r="REH67" s="565" t="s">
        <v>758</v>
      </c>
      <c r="REI67" s="565" t="s">
        <v>758</v>
      </c>
      <c r="REJ67" s="565" t="s">
        <v>758</v>
      </c>
      <c r="REK67" s="565" t="s">
        <v>758</v>
      </c>
      <c r="REL67" s="565" t="s">
        <v>758</v>
      </c>
      <c r="REM67" s="565" t="s">
        <v>758</v>
      </c>
      <c r="REN67" s="565" t="s">
        <v>758</v>
      </c>
      <c r="REO67" s="565" t="s">
        <v>758</v>
      </c>
      <c r="REP67" s="565" t="s">
        <v>758</v>
      </c>
      <c r="REQ67" s="565" t="s">
        <v>758</v>
      </c>
      <c r="RER67" s="565" t="s">
        <v>758</v>
      </c>
      <c r="RES67" s="565" t="s">
        <v>758</v>
      </c>
      <c r="RET67" s="565" t="s">
        <v>758</v>
      </c>
      <c r="REU67" s="565" t="s">
        <v>758</v>
      </c>
      <c r="REV67" s="565" t="s">
        <v>758</v>
      </c>
      <c r="REW67" s="565" t="s">
        <v>758</v>
      </c>
      <c r="REX67" s="565" t="s">
        <v>758</v>
      </c>
      <c r="REY67" s="565" t="s">
        <v>758</v>
      </c>
      <c r="REZ67" s="565" t="s">
        <v>758</v>
      </c>
      <c r="RFA67" s="565" t="s">
        <v>758</v>
      </c>
      <c r="RFB67" s="565" t="s">
        <v>758</v>
      </c>
      <c r="RFC67" s="565" t="s">
        <v>758</v>
      </c>
      <c r="RFD67" s="565" t="s">
        <v>758</v>
      </c>
      <c r="RFE67" s="565" t="s">
        <v>758</v>
      </c>
      <c r="RFF67" s="565" t="s">
        <v>758</v>
      </c>
      <c r="RFG67" s="565" t="s">
        <v>758</v>
      </c>
      <c r="RFH67" s="565" t="s">
        <v>758</v>
      </c>
      <c r="RFI67" s="565" t="s">
        <v>758</v>
      </c>
      <c r="RFJ67" s="565" t="s">
        <v>758</v>
      </c>
      <c r="RFK67" s="565" t="s">
        <v>758</v>
      </c>
      <c r="RFL67" s="565" t="s">
        <v>758</v>
      </c>
      <c r="RFM67" s="565" t="s">
        <v>758</v>
      </c>
      <c r="RFN67" s="565" t="s">
        <v>758</v>
      </c>
      <c r="RFO67" s="565" t="s">
        <v>758</v>
      </c>
      <c r="RFP67" s="565" t="s">
        <v>758</v>
      </c>
      <c r="RFQ67" s="565" t="s">
        <v>758</v>
      </c>
      <c r="RFR67" s="565" t="s">
        <v>758</v>
      </c>
      <c r="RFS67" s="565" t="s">
        <v>758</v>
      </c>
      <c r="RFT67" s="565" t="s">
        <v>758</v>
      </c>
      <c r="RFU67" s="565" t="s">
        <v>758</v>
      </c>
      <c r="RFV67" s="565" t="s">
        <v>758</v>
      </c>
      <c r="RFW67" s="565" t="s">
        <v>758</v>
      </c>
      <c r="RFX67" s="565" t="s">
        <v>758</v>
      </c>
      <c r="RFY67" s="565" t="s">
        <v>758</v>
      </c>
      <c r="RFZ67" s="565" t="s">
        <v>758</v>
      </c>
      <c r="RGA67" s="565" t="s">
        <v>758</v>
      </c>
      <c r="RGB67" s="565" t="s">
        <v>758</v>
      </c>
      <c r="RGC67" s="565" t="s">
        <v>758</v>
      </c>
      <c r="RGD67" s="565" t="s">
        <v>758</v>
      </c>
      <c r="RGE67" s="565" t="s">
        <v>758</v>
      </c>
      <c r="RGF67" s="565" t="s">
        <v>758</v>
      </c>
      <c r="RGG67" s="565" t="s">
        <v>758</v>
      </c>
      <c r="RGH67" s="565" t="s">
        <v>758</v>
      </c>
      <c r="RGI67" s="565" t="s">
        <v>758</v>
      </c>
      <c r="RGJ67" s="565" t="s">
        <v>758</v>
      </c>
      <c r="RGK67" s="565" t="s">
        <v>758</v>
      </c>
      <c r="RGL67" s="565" t="s">
        <v>758</v>
      </c>
      <c r="RGM67" s="565" t="s">
        <v>758</v>
      </c>
      <c r="RGN67" s="565" t="s">
        <v>758</v>
      </c>
      <c r="RGO67" s="565" t="s">
        <v>758</v>
      </c>
      <c r="RGP67" s="565" t="s">
        <v>758</v>
      </c>
      <c r="RGQ67" s="565" t="s">
        <v>758</v>
      </c>
      <c r="RGR67" s="565" t="s">
        <v>758</v>
      </c>
      <c r="RGS67" s="565" t="s">
        <v>758</v>
      </c>
      <c r="RGT67" s="565" t="s">
        <v>758</v>
      </c>
      <c r="RGU67" s="565" t="s">
        <v>758</v>
      </c>
      <c r="RGV67" s="565" t="s">
        <v>758</v>
      </c>
      <c r="RGW67" s="565" t="s">
        <v>758</v>
      </c>
      <c r="RGX67" s="565" t="s">
        <v>758</v>
      </c>
      <c r="RGY67" s="565" t="s">
        <v>758</v>
      </c>
      <c r="RGZ67" s="565" t="s">
        <v>758</v>
      </c>
      <c r="RHA67" s="565" t="s">
        <v>758</v>
      </c>
      <c r="RHB67" s="565" t="s">
        <v>758</v>
      </c>
      <c r="RHC67" s="565" t="s">
        <v>758</v>
      </c>
      <c r="RHD67" s="565" t="s">
        <v>758</v>
      </c>
      <c r="RHE67" s="565" t="s">
        <v>758</v>
      </c>
      <c r="RHF67" s="565" t="s">
        <v>758</v>
      </c>
      <c r="RHG67" s="565" t="s">
        <v>758</v>
      </c>
      <c r="RHH67" s="565" t="s">
        <v>758</v>
      </c>
      <c r="RHI67" s="565" t="s">
        <v>758</v>
      </c>
      <c r="RHJ67" s="565" t="s">
        <v>758</v>
      </c>
      <c r="RHK67" s="565" t="s">
        <v>758</v>
      </c>
      <c r="RHL67" s="565" t="s">
        <v>758</v>
      </c>
      <c r="RHM67" s="565" t="s">
        <v>758</v>
      </c>
      <c r="RHN67" s="565" t="s">
        <v>758</v>
      </c>
      <c r="RHO67" s="565" t="s">
        <v>758</v>
      </c>
      <c r="RHP67" s="565" t="s">
        <v>758</v>
      </c>
      <c r="RHQ67" s="565" t="s">
        <v>758</v>
      </c>
      <c r="RHR67" s="565" t="s">
        <v>758</v>
      </c>
      <c r="RHS67" s="565" t="s">
        <v>758</v>
      </c>
      <c r="RHT67" s="565" t="s">
        <v>758</v>
      </c>
      <c r="RHU67" s="565" t="s">
        <v>758</v>
      </c>
      <c r="RHV67" s="565" t="s">
        <v>758</v>
      </c>
      <c r="RHW67" s="565" t="s">
        <v>758</v>
      </c>
      <c r="RHX67" s="565" t="s">
        <v>758</v>
      </c>
      <c r="RHY67" s="565" t="s">
        <v>758</v>
      </c>
      <c r="RHZ67" s="565" t="s">
        <v>758</v>
      </c>
      <c r="RIA67" s="565" t="s">
        <v>758</v>
      </c>
      <c r="RIB67" s="565" t="s">
        <v>758</v>
      </c>
      <c r="RIC67" s="565" t="s">
        <v>758</v>
      </c>
      <c r="RID67" s="565" t="s">
        <v>758</v>
      </c>
      <c r="RIE67" s="565" t="s">
        <v>758</v>
      </c>
      <c r="RIF67" s="565" t="s">
        <v>758</v>
      </c>
      <c r="RIG67" s="565" t="s">
        <v>758</v>
      </c>
      <c r="RIH67" s="565" t="s">
        <v>758</v>
      </c>
      <c r="RII67" s="565" t="s">
        <v>758</v>
      </c>
      <c r="RIJ67" s="565" t="s">
        <v>758</v>
      </c>
      <c r="RIK67" s="565" t="s">
        <v>758</v>
      </c>
      <c r="RIL67" s="565" t="s">
        <v>758</v>
      </c>
      <c r="RIM67" s="565" t="s">
        <v>758</v>
      </c>
      <c r="RIN67" s="565" t="s">
        <v>758</v>
      </c>
      <c r="RIO67" s="565" t="s">
        <v>758</v>
      </c>
      <c r="RIP67" s="565" t="s">
        <v>758</v>
      </c>
      <c r="RIQ67" s="565" t="s">
        <v>758</v>
      </c>
      <c r="RIR67" s="565" t="s">
        <v>758</v>
      </c>
      <c r="RIS67" s="565" t="s">
        <v>758</v>
      </c>
      <c r="RIT67" s="565" t="s">
        <v>758</v>
      </c>
      <c r="RIU67" s="565" t="s">
        <v>758</v>
      </c>
      <c r="RIV67" s="565" t="s">
        <v>758</v>
      </c>
      <c r="RIW67" s="565" t="s">
        <v>758</v>
      </c>
      <c r="RIX67" s="565" t="s">
        <v>758</v>
      </c>
      <c r="RIY67" s="565" t="s">
        <v>758</v>
      </c>
      <c r="RIZ67" s="565" t="s">
        <v>758</v>
      </c>
      <c r="RJA67" s="565" t="s">
        <v>758</v>
      </c>
      <c r="RJB67" s="565" t="s">
        <v>758</v>
      </c>
      <c r="RJC67" s="565" t="s">
        <v>758</v>
      </c>
      <c r="RJD67" s="565" t="s">
        <v>758</v>
      </c>
      <c r="RJE67" s="565" t="s">
        <v>758</v>
      </c>
      <c r="RJF67" s="565" t="s">
        <v>758</v>
      </c>
      <c r="RJG67" s="565" t="s">
        <v>758</v>
      </c>
      <c r="RJH67" s="565" t="s">
        <v>758</v>
      </c>
      <c r="RJI67" s="565" t="s">
        <v>758</v>
      </c>
      <c r="RJJ67" s="565" t="s">
        <v>758</v>
      </c>
      <c r="RJK67" s="565" t="s">
        <v>758</v>
      </c>
      <c r="RJL67" s="565" t="s">
        <v>758</v>
      </c>
      <c r="RJM67" s="565" t="s">
        <v>758</v>
      </c>
      <c r="RJN67" s="565" t="s">
        <v>758</v>
      </c>
      <c r="RJO67" s="565" t="s">
        <v>758</v>
      </c>
      <c r="RJP67" s="565" t="s">
        <v>758</v>
      </c>
      <c r="RJQ67" s="565" t="s">
        <v>758</v>
      </c>
      <c r="RJR67" s="565" t="s">
        <v>758</v>
      </c>
      <c r="RJS67" s="565" t="s">
        <v>758</v>
      </c>
      <c r="RJT67" s="565" t="s">
        <v>758</v>
      </c>
      <c r="RJU67" s="565" t="s">
        <v>758</v>
      </c>
      <c r="RJV67" s="565" t="s">
        <v>758</v>
      </c>
      <c r="RJW67" s="565" t="s">
        <v>758</v>
      </c>
      <c r="RJX67" s="565" t="s">
        <v>758</v>
      </c>
      <c r="RJY67" s="565" t="s">
        <v>758</v>
      </c>
      <c r="RJZ67" s="565" t="s">
        <v>758</v>
      </c>
      <c r="RKA67" s="565" t="s">
        <v>758</v>
      </c>
      <c r="RKB67" s="565" t="s">
        <v>758</v>
      </c>
      <c r="RKC67" s="565" t="s">
        <v>758</v>
      </c>
      <c r="RKD67" s="565" t="s">
        <v>758</v>
      </c>
      <c r="RKE67" s="565" t="s">
        <v>758</v>
      </c>
      <c r="RKF67" s="565" t="s">
        <v>758</v>
      </c>
      <c r="RKG67" s="565" t="s">
        <v>758</v>
      </c>
      <c r="RKH67" s="565" t="s">
        <v>758</v>
      </c>
      <c r="RKI67" s="565" t="s">
        <v>758</v>
      </c>
      <c r="RKJ67" s="565" t="s">
        <v>758</v>
      </c>
      <c r="RKK67" s="565" t="s">
        <v>758</v>
      </c>
      <c r="RKL67" s="565" t="s">
        <v>758</v>
      </c>
      <c r="RKM67" s="565" t="s">
        <v>758</v>
      </c>
      <c r="RKN67" s="565" t="s">
        <v>758</v>
      </c>
      <c r="RKO67" s="565" t="s">
        <v>758</v>
      </c>
      <c r="RKP67" s="565" t="s">
        <v>758</v>
      </c>
      <c r="RKQ67" s="565" t="s">
        <v>758</v>
      </c>
      <c r="RKR67" s="565" t="s">
        <v>758</v>
      </c>
      <c r="RKS67" s="565" t="s">
        <v>758</v>
      </c>
      <c r="RKT67" s="565" t="s">
        <v>758</v>
      </c>
      <c r="RKU67" s="565" t="s">
        <v>758</v>
      </c>
      <c r="RKV67" s="565" t="s">
        <v>758</v>
      </c>
      <c r="RKW67" s="565" t="s">
        <v>758</v>
      </c>
      <c r="RKX67" s="565" t="s">
        <v>758</v>
      </c>
      <c r="RKY67" s="565" t="s">
        <v>758</v>
      </c>
      <c r="RKZ67" s="565" t="s">
        <v>758</v>
      </c>
      <c r="RLA67" s="565" t="s">
        <v>758</v>
      </c>
      <c r="RLB67" s="565" t="s">
        <v>758</v>
      </c>
      <c r="RLC67" s="565" t="s">
        <v>758</v>
      </c>
      <c r="RLD67" s="565" t="s">
        <v>758</v>
      </c>
      <c r="RLE67" s="565" t="s">
        <v>758</v>
      </c>
      <c r="RLF67" s="565" t="s">
        <v>758</v>
      </c>
      <c r="RLG67" s="565" t="s">
        <v>758</v>
      </c>
      <c r="RLH67" s="565" t="s">
        <v>758</v>
      </c>
      <c r="RLI67" s="565" t="s">
        <v>758</v>
      </c>
      <c r="RLJ67" s="565" t="s">
        <v>758</v>
      </c>
      <c r="RLK67" s="565" t="s">
        <v>758</v>
      </c>
      <c r="RLL67" s="565" t="s">
        <v>758</v>
      </c>
      <c r="RLM67" s="565" t="s">
        <v>758</v>
      </c>
      <c r="RLN67" s="565" t="s">
        <v>758</v>
      </c>
      <c r="RLO67" s="565" t="s">
        <v>758</v>
      </c>
      <c r="RLP67" s="565" t="s">
        <v>758</v>
      </c>
      <c r="RLQ67" s="565" t="s">
        <v>758</v>
      </c>
      <c r="RLR67" s="565" t="s">
        <v>758</v>
      </c>
      <c r="RLS67" s="565" t="s">
        <v>758</v>
      </c>
      <c r="RLT67" s="565" t="s">
        <v>758</v>
      </c>
      <c r="RLU67" s="565" t="s">
        <v>758</v>
      </c>
      <c r="RLV67" s="565" t="s">
        <v>758</v>
      </c>
      <c r="RLW67" s="565" t="s">
        <v>758</v>
      </c>
      <c r="RLX67" s="565" t="s">
        <v>758</v>
      </c>
      <c r="RLY67" s="565" t="s">
        <v>758</v>
      </c>
      <c r="RLZ67" s="565" t="s">
        <v>758</v>
      </c>
      <c r="RMA67" s="565" t="s">
        <v>758</v>
      </c>
      <c r="RMB67" s="565" t="s">
        <v>758</v>
      </c>
      <c r="RMC67" s="565" t="s">
        <v>758</v>
      </c>
      <c r="RMD67" s="565" t="s">
        <v>758</v>
      </c>
      <c r="RME67" s="565" t="s">
        <v>758</v>
      </c>
      <c r="RMF67" s="565" t="s">
        <v>758</v>
      </c>
      <c r="RMG67" s="565" t="s">
        <v>758</v>
      </c>
      <c r="RMH67" s="565" t="s">
        <v>758</v>
      </c>
      <c r="RMI67" s="565" t="s">
        <v>758</v>
      </c>
      <c r="RMJ67" s="565" t="s">
        <v>758</v>
      </c>
      <c r="RMK67" s="565" t="s">
        <v>758</v>
      </c>
      <c r="RML67" s="565" t="s">
        <v>758</v>
      </c>
      <c r="RMM67" s="565" t="s">
        <v>758</v>
      </c>
      <c r="RMN67" s="565" t="s">
        <v>758</v>
      </c>
      <c r="RMO67" s="565" t="s">
        <v>758</v>
      </c>
      <c r="RMP67" s="565" t="s">
        <v>758</v>
      </c>
      <c r="RMQ67" s="565" t="s">
        <v>758</v>
      </c>
      <c r="RMR67" s="565" t="s">
        <v>758</v>
      </c>
      <c r="RMS67" s="565" t="s">
        <v>758</v>
      </c>
      <c r="RMT67" s="565" t="s">
        <v>758</v>
      </c>
      <c r="RMU67" s="565" t="s">
        <v>758</v>
      </c>
      <c r="RMV67" s="565" t="s">
        <v>758</v>
      </c>
      <c r="RMW67" s="565" t="s">
        <v>758</v>
      </c>
      <c r="RMX67" s="565" t="s">
        <v>758</v>
      </c>
      <c r="RMY67" s="565" t="s">
        <v>758</v>
      </c>
      <c r="RMZ67" s="565" t="s">
        <v>758</v>
      </c>
      <c r="RNA67" s="565" t="s">
        <v>758</v>
      </c>
      <c r="RNB67" s="565" t="s">
        <v>758</v>
      </c>
      <c r="RNC67" s="565" t="s">
        <v>758</v>
      </c>
      <c r="RND67" s="565" t="s">
        <v>758</v>
      </c>
      <c r="RNE67" s="565" t="s">
        <v>758</v>
      </c>
      <c r="RNF67" s="565" t="s">
        <v>758</v>
      </c>
      <c r="RNG67" s="565" t="s">
        <v>758</v>
      </c>
      <c r="RNH67" s="565" t="s">
        <v>758</v>
      </c>
      <c r="RNI67" s="565" t="s">
        <v>758</v>
      </c>
      <c r="RNJ67" s="565" t="s">
        <v>758</v>
      </c>
      <c r="RNK67" s="565" t="s">
        <v>758</v>
      </c>
      <c r="RNL67" s="565" t="s">
        <v>758</v>
      </c>
      <c r="RNM67" s="565" t="s">
        <v>758</v>
      </c>
      <c r="RNN67" s="565" t="s">
        <v>758</v>
      </c>
      <c r="RNO67" s="565" t="s">
        <v>758</v>
      </c>
      <c r="RNP67" s="565" t="s">
        <v>758</v>
      </c>
      <c r="RNQ67" s="565" t="s">
        <v>758</v>
      </c>
      <c r="RNR67" s="565" t="s">
        <v>758</v>
      </c>
      <c r="RNS67" s="565" t="s">
        <v>758</v>
      </c>
      <c r="RNT67" s="565" t="s">
        <v>758</v>
      </c>
      <c r="RNU67" s="565" t="s">
        <v>758</v>
      </c>
      <c r="RNV67" s="565" t="s">
        <v>758</v>
      </c>
      <c r="RNW67" s="565" t="s">
        <v>758</v>
      </c>
      <c r="RNX67" s="565" t="s">
        <v>758</v>
      </c>
      <c r="RNY67" s="565" t="s">
        <v>758</v>
      </c>
      <c r="RNZ67" s="565" t="s">
        <v>758</v>
      </c>
      <c r="ROA67" s="565" t="s">
        <v>758</v>
      </c>
      <c r="ROB67" s="565" t="s">
        <v>758</v>
      </c>
      <c r="ROC67" s="565" t="s">
        <v>758</v>
      </c>
      <c r="ROD67" s="565" t="s">
        <v>758</v>
      </c>
      <c r="ROE67" s="565" t="s">
        <v>758</v>
      </c>
      <c r="ROF67" s="565" t="s">
        <v>758</v>
      </c>
      <c r="ROG67" s="565" t="s">
        <v>758</v>
      </c>
      <c r="ROH67" s="565" t="s">
        <v>758</v>
      </c>
      <c r="ROI67" s="565" t="s">
        <v>758</v>
      </c>
      <c r="ROJ67" s="565" t="s">
        <v>758</v>
      </c>
      <c r="ROK67" s="565" t="s">
        <v>758</v>
      </c>
      <c r="ROL67" s="565" t="s">
        <v>758</v>
      </c>
      <c r="ROM67" s="565" t="s">
        <v>758</v>
      </c>
      <c r="RON67" s="565" t="s">
        <v>758</v>
      </c>
      <c r="ROO67" s="565" t="s">
        <v>758</v>
      </c>
      <c r="ROP67" s="565" t="s">
        <v>758</v>
      </c>
      <c r="ROQ67" s="565" t="s">
        <v>758</v>
      </c>
      <c r="ROR67" s="565" t="s">
        <v>758</v>
      </c>
      <c r="ROS67" s="565" t="s">
        <v>758</v>
      </c>
      <c r="ROT67" s="565" t="s">
        <v>758</v>
      </c>
      <c r="ROU67" s="565" t="s">
        <v>758</v>
      </c>
      <c r="ROV67" s="565" t="s">
        <v>758</v>
      </c>
      <c r="ROW67" s="565" t="s">
        <v>758</v>
      </c>
      <c r="ROX67" s="565" t="s">
        <v>758</v>
      </c>
      <c r="ROY67" s="565" t="s">
        <v>758</v>
      </c>
      <c r="ROZ67" s="565" t="s">
        <v>758</v>
      </c>
      <c r="RPA67" s="565" t="s">
        <v>758</v>
      </c>
      <c r="RPB67" s="565" t="s">
        <v>758</v>
      </c>
      <c r="RPC67" s="565" t="s">
        <v>758</v>
      </c>
      <c r="RPD67" s="565" t="s">
        <v>758</v>
      </c>
      <c r="RPE67" s="565" t="s">
        <v>758</v>
      </c>
      <c r="RPF67" s="565" t="s">
        <v>758</v>
      </c>
      <c r="RPG67" s="565" t="s">
        <v>758</v>
      </c>
      <c r="RPH67" s="565" t="s">
        <v>758</v>
      </c>
      <c r="RPI67" s="565" t="s">
        <v>758</v>
      </c>
      <c r="RPJ67" s="565" t="s">
        <v>758</v>
      </c>
      <c r="RPK67" s="565" t="s">
        <v>758</v>
      </c>
      <c r="RPL67" s="565" t="s">
        <v>758</v>
      </c>
      <c r="RPM67" s="565" t="s">
        <v>758</v>
      </c>
      <c r="RPN67" s="565" t="s">
        <v>758</v>
      </c>
      <c r="RPO67" s="565" t="s">
        <v>758</v>
      </c>
      <c r="RPP67" s="565" t="s">
        <v>758</v>
      </c>
      <c r="RPQ67" s="565" t="s">
        <v>758</v>
      </c>
      <c r="RPR67" s="565" t="s">
        <v>758</v>
      </c>
      <c r="RPS67" s="565" t="s">
        <v>758</v>
      </c>
      <c r="RPT67" s="565" t="s">
        <v>758</v>
      </c>
      <c r="RPU67" s="565" t="s">
        <v>758</v>
      </c>
      <c r="RPV67" s="565" t="s">
        <v>758</v>
      </c>
      <c r="RPW67" s="565" t="s">
        <v>758</v>
      </c>
      <c r="RPX67" s="565" t="s">
        <v>758</v>
      </c>
      <c r="RPY67" s="565" t="s">
        <v>758</v>
      </c>
      <c r="RPZ67" s="565" t="s">
        <v>758</v>
      </c>
      <c r="RQA67" s="565" t="s">
        <v>758</v>
      </c>
      <c r="RQB67" s="565" t="s">
        <v>758</v>
      </c>
      <c r="RQC67" s="565" t="s">
        <v>758</v>
      </c>
      <c r="RQD67" s="565" t="s">
        <v>758</v>
      </c>
      <c r="RQE67" s="565" t="s">
        <v>758</v>
      </c>
      <c r="RQF67" s="565" t="s">
        <v>758</v>
      </c>
      <c r="RQG67" s="565" t="s">
        <v>758</v>
      </c>
      <c r="RQH67" s="565" t="s">
        <v>758</v>
      </c>
      <c r="RQI67" s="565" t="s">
        <v>758</v>
      </c>
      <c r="RQJ67" s="565" t="s">
        <v>758</v>
      </c>
      <c r="RQK67" s="565" t="s">
        <v>758</v>
      </c>
      <c r="RQL67" s="565" t="s">
        <v>758</v>
      </c>
      <c r="RQM67" s="565" t="s">
        <v>758</v>
      </c>
      <c r="RQN67" s="565" t="s">
        <v>758</v>
      </c>
      <c r="RQO67" s="565" t="s">
        <v>758</v>
      </c>
      <c r="RQP67" s="565" t="s">
        <v>758</v>
      </c>
      <c r="RQQ67" s="565" t="s">
        <v>758</v>
      </c>
      <c r="RQR67" s="565" t="s">
        <v>758</v>
      </c>
      <c r="RQS67" s="565" t="s">
        <v>758</v>
      </c>
      <c r="RQT67" s="565" t="s">
        <v>758</v>
      </c>
      <c r="RQU67" s="565" t="s">
        <v>758</v>
      </c>
      <c r="RQV67" s="565" t="s">
        <v>758</v>
      </c>
      <c r="RQW67" s="565" t="s">
        <v>758</v>
      </c>
      <c r="RQX67" s="565" t="s">
        <v>758</v>
      </c>
      <c r="RQY67" s="565" t="s">
        <v>758</v>
      </c>
      <c r="RQZ67" s="565" t="s">
        <v>758</v>
      </c>
      <c r="RRA67" s="565" t="s">
        <v>758</v>
      </c>
      <c r="RRB67" s="565" t="s">
        <v>758</v>
      </c>
      <c r="RRC67" s="565" t="s">
        <v>758</v>
      </c>
      <c r="RRD67" s="565" t="s">
        <v>758</v>
      </c>
      <c r="RRE67" s="565" t="s">
        <v>758</v>
      </c>
      <c r="RRF67" s="565" t="s">
        <v>758</v>
      </c>
      <c r="RRG67" s="565" t="s">
        <v>758</v>
      </c>
      <c r="RRH67" s="565" t="s">
        <v>758</v>
      </c>
      <c r="RRI67" s="565" t="s">
        <v>758</v>
      </c>
      <c r="RRJ67" s="565" t="s">
        <v>758</v>
      </c>
      <c r="RRK67" s="565" t="s">
        <v>758</v>
      </c>
      <c r="RRL67" s="565" t="s">
        <v>758</v>
      </c>
      <c r="RRM67" s="565" t="s">
        <v>758</v>
      </c>
      <c r="RRN67" s="565" t="s">
        <v>758</v>
      </c>
      <c r="RRO67" s="565" t="s">
        <v>758</v>
      </c>
      <c r="RRP67" s="565" t="s">
        <v>758</v>
      </c>
      <c r="RRQ67" s="565" t="s">
        <v>758</v>
      </c>
      <c r="RRR67" s="565" t="s">
        <v>758</v>
      </c>
      <c r="RRS67" s="565" t="s">
        <v>758</v>
      </c>
      <c r="RRT67" s="565" t="s">
        <v>758</v>
      </c>
      <c r="RRU67" s="565" t="s">
        <v>758</v>
      </c>
      <c r="RRV67" s="565" t="s">
        <v>758</v>
      </c>
      <c r="RRW67" s="565" t="s">
        <v>758</v>
      </c>
      <c r="RRX67" s="565" t="s">
        <v>758</v>
      </c>
      <c r="RRY67" s="565" t="s">
        <v>758</v>
      </c>
      <c r="RRZ67" s="565" t="s">
        <v>758</v>
      </c>
      <c r="RSA67" s="565" t="s">
        <v>758</v>
      </c>
      <c r="RSB67" s="565" t="s">
        <v>758</v>
      </c>
      <c r="RSC67" s="565" t="s">
        <v>758</v>
      </c>
      <c r="RSD67" s="565" t="s">
        <v>758</v>
      </c>
      <c r="RSE67" s="565" t="s">
        <v>758</v>
      </c>
      <c r="RSF67" s="565" t="s">
        <v>758</v>
      </c>
      <c r="RSG67" s="565" t="s">
        <v>758</v>
      </c>
      <c r="RSH67" s="565" t="s">
        <v>758</v>
      </c>
      <c r="RSI67" s="565" t="s">
        <v>758</v>
      </c>
      <c r="RSJ67" s="565" t="s">
        <v>758</v>
      </c>
      <c r="RSK67" s="565" t="s">
        <v>758</v>
      </c>
      <c r="RSL67" s="565" t="s">
        <v>758</v>
      </c>
      <c r="RSM67" s="565" t="s">
        <v>758</v>
      </c>
      <c r="RSN67" s="565" t="s">
        <v>758</v>
      </c>
      <c r="RSO67" s="565" t="s">
        <v>758</v>
      </c>
      <c r="RSP67" s="565" t="s">
        <v>758</v>
      </c>
      <c r="RSQ67" s="565" t="s">
        <v>758</v>
      </c>
      <c r="RSR67" s="565" t="s">
        <v>758</v>
      </c>
      <c r="RSS67" s="565" t="s">
        <v>758</v>
      </c>
      <c r="RST67" s="565" t="s">
        <v>758</v>
      </c>
      <c r="RSU67" s="565" t="s">
        <v>758</v>
      </c>
      <c r="RSV67" s="565" t="s">
        <v>758</v>
      </c>
      <c r="RSW67" s="565" t="s">
        <v>758</v>
      </c>
      <c r="RSX67" s="565" t="s">
        <v>758</v>
      </c>
      <c r="RSY67" s="565" t="s">
        <v>758</v>
      </c>
      <c r="RSZ67" s="565" t="s">
        <v>758</v>
      </c>
      <c r="RTA67" s="565" t="s">
        <v>758</v>
      </c>
      <c r="RTB67" s="565" t="s">
        <v>758</v>
      </c>
      <c r="RTC67" s="565" t="s">
        <v>758</v>
      </c>
      <c r="RTD67" s="565" t="s">
        <v>758</v>
      </c>
      <c r="RTE67" s="565" t="s">
        <v>758</v>
      </c>
      <c r="RTF67" s="565" t="s">
        <v>758</v>
      </c>
      <c r="RTG67" s="565" t="s">
        <v>758</v>
      </c>
      <c r="RTH67" s="565" t="s">
        <v>758</v>
      </c>
      <c r="RTI67" s="565" t="s">
        <v>758</v>
      </c>
      <c r="RTJ67" s="565" t="s">
        <v>758</v>
      </c>
      <c r="RTK67" s="565" t="s">
        <v>758</v>
      </c>
      <c r="RTL67" s="565" t="s">
        <v>758</v>
      </c>
      <c r="RTM67" s="565" t="s">
        <v>758</v>
      </c>
      <c r="RTN67" s="565" t="s">
        <v>758</v>
      </c>
      <c r="RTO67" s="565" t="s">
        <v>758</v>
      </c>
      <c r="RTP67" s="565" t="s">
        <v>758</v>
      </c>
      <c r="RTQ67" s="565" t="s">
        <v>758</v>
      </c>
      <c r="RTR67" s="565" t="s">
        <v>758</v>
      </c>
      <c r="RTS67" s="565" t="s">
        <v>758</v>
      </c>
      <c r="RTT67" s="565" t="s">
        <v>758</v>
      </c>
      <c r="RTU67" s="565" t="s">
        <v>758</v>
      </c>
      <c r="RTV67" s="565" t="s">
        <v>758</v>
      </c>
      <c r="RTW67" s="565" t="s">
        <v>758</v>
      </c>
      <c r="RTX67" s="565" t="s">
        <v>758</v>
      </c>
      <c r="RTY67" s="565" t="s">
        <v>758</v>
      </c>
      <c r="RTZ67" s="565" t="s">
        <v>758</v>
      </c>
      <c r="RUA67" s="565" t="s">
        <v>758</v>
      </c>
      <c r="RUB67" s="565" t="s">
        <v>758</v>
      </c>
      <c r="RUC67" s="565" t="s">
        <v>758</v>
      </c>
      <c r="RUD67" s="565" t="s">
        <v>758</v>
      </c>
      <c r="RUE67" s="565" t="s">
        <v>758</v>
      </c>
      <c r="RUF67" s="565" t="s">
        <v>758</v>
      </c>
      <c r="RUG67" s="565" t="s">
        <v>758</v>
      </c>
      <c r="RUH67" s="565" t="s">
        <v>758</v>
      </c>
      <c r="RUI67" s="565" t="s">
        <v>758</v>
      </c>
      <c r="RUJ67" s="565" t="s">
        <v>758</v>
      </c>
      <c r="RUK67" s="565" t="s">
        <v>758</v>
      </c>
      <c r="RUL67" s="565" t="s">
        <v>758</v>
      </c>
      <c r="RUM67" s="565" t="s">
        <v>758</v>
      </c>
      <c r="RUN67" s="565" t="s">
        <v>758</v>
      </c>
      <c r="RUO67" s="565" t="s">
        <v>758</v>
      </c>
      <c r="RUP67" s="565" t="s">
        <v>758</v>
      </c>
      <c r="RUQ67" s="565" t="s">
        <v>758</v>
      </c>
      <c r="RUR67" s="565" t="s">
        <v>758</v>
      </c>
      <c r="RUS67" s="565" t="s">
        <v>758</v>
      </c>
      <c r="RUT67" s="565" t="s">
        <v>758</v>
      </c>
      <c r="RUU67" s="565" t="s">
        <v>758</v>
      </c>
      <c r="RUV67" s="565" t="s">
        <v>758</v>
      </c>
      <c r="RUW67" s="565" t="s">
        <v>758</v>
      </c>
      <c r="RUX67" s="565" t="s">
        <v>758</v>
      </c>
      <c r="RUY67" s="565" t="s">
        <v>758</v>
      </c>
      <c r="RUZ67" s="565" t="s">
        <v>758</v>
      </c>
      <c r="RVA67" s="565" t="s">
        <v>758</v>
      </c>
      <c r="RVB67" s="565" t="s">
        <v>758</v>
      </c>
      <c r="RVC67" s="565" t="s">
        <v>758</v>
      </c>
      <c r="RVD67" s="565" t="s">
        <v>758</v>
      </c>
      <c r="RVE67" s="565" t="s">
        <v>758</v>
      </c>
      <c r="RVF67" s="565" t="s">
        <v>758</v>
      </c>
      <c r="RVG67" s="565" t="s">
        <v>758</v>
      </c>
      <c r="RVH67" s="565" t="s">
        <v>758</v>
      </c>
      <c r="RVI67" s="565" t="s">
        <v>758</v>
      </c>
      <c r="RVJ67" s="565" t="s">
        <v>758</v>
      </c>
      <c r="RVK67" s="565" t="s">
        <v>758</v>
      </c>
      <c r="RVL67" s="565" t="s">
        <v>758</v>
      </c>
      <c r="RVM67" s="565" t="s">
        <v>758</v>
      </c>
      <c r="RVN67" s="565" t="s">
        <v>758</v>
      </c>
      <c r="RVO67" s="565" t="s">
        <v>758</v>
      </c>
      <c r="RVP67" s="565" t="s">
        <v>758</v>
      </c>
      <c r="RVQ67" s="565" t="s">
        <v>758</v>
      </c>
      <c r="RVR67" s="565" t="s">
        <v>758</v>
      </c>
      <c r="RVS67" s="565" t="s">
        <v>758</v>
      </c>
      <c r="RVT67" s="565" t="s">
        <v>758</v>
      </c>
      <c r="RVU67" s="565" t="s">
        <v>758</v>
      </c>
      <c r="RVV67" s="565" t="s">
        <v>758</v>
      </c>
      <c r="RVW67" s="565" t="s">
        <v>758</v>
      </c>
      <c r="RVX67" s="565" t="s">
        <v>758</v>
      </c>
      <c r="RVY67" s="565" t="s">
        <v>758</v>
      </c>
      <c r="RVZ67" s="565" t="s">
        <v>758</v>
      </c>
      <c r="RWA67" s="565" t="s">
        <v>758</v>
      </c>
      <c r="RWB67" s="565" t="s">
        <v>758</v>
      </c>
      <c r="RWC67" s="565" t="s">
        <v>758</v>
      </c>
      <c r="RWD67" s="565" t="s">
        <v>758</v>
      </c>
      <c r="RWE67" s="565" t="s">
        <v>758</v>
      </c>
      <c r="RWF67" s="565" t="s">
        <v>758</v>
      </c>
      <c r="RWG67" s="565" t="s">
        <v>758</v>
      </c>
      <c r="RWH67" s="565" t="s">
        <v>758</v>
      </c>
      <c r="RWI67" s="565" t="s">
        <v>758</v>
      </c>
      <c r="RWJ67" s="565" t="s">
        <v>758</v>
      </c>
      <c r="RWK67" s="565" t="s">
        <v>758</v>
      </c>
      <c r="RWL67" s="565" t="s">
        <v>758</v>
      </c>
      <c r="RWM67" s="565" t="s">
        <v>758</v>
      </c>
      <c r="RWN67" s="565" t="s">
        <v>758</v>
      </c>
      <c r="RWO67" s="565" t="s">
        <v>758</v>
      </c>
      <c r="RWP67" s="565" t="s">
        <v>758</v>
      </c>
      <c r="RWQ67" s="565" t="s">
        <v>758</v>
      </c>
      <c r="RWR67" s="565" t="s">
        <v>758</v>
      </c>
      <c r="RWS67" s="565" t="s">
        <v>758</v>
      </c>
      <c r="RWT67" s="565" t="s">
        <v>758</v>
      </c>
      <c r="RWU67" s="565" t="s">
        <v>758</v>
      </c>
      <c r="RWV67" s="565" t="s">
        <v>758</v>
      </c>
      <c r="RWW67" s="565" t="s">
        <v>758</v>
      </c>
      <c r="RWX67" s="565" t="s">
        <v>758</v>
      </c>
      <c r="RWY67" s="565" t="s">
        <v>758</v>
      </c>
      <c r="RWZ67" s="565" t="s">
        <v>758</v>
      </c>
      <c r="RXA67" s="565" t="s">
        <v>758</v>
      </c>
      <c r="RXB67" s="565" t="s">
        <v>758</v>
      </c>
      <c r="RXC67" s="565" t="s">
        <v>758</v>
      </c>
      <c r="RXD67" s="565" t="s">
        <v>758</v>
      </c>
      <c r="RXE67" s="565" t="s">
        <v>758</v>
      </c>
      <c r="RXF67" s="565" t="s">
        <v>758</v>
      </c>
      <c r="RXG67" s="565" t="s">
        <v>758</v>
      </c>
      <c r="RXH67" s="565" t="s">
        <v>758</v>
      </c>
      <c r="RXI67" s="565" t="s">
        <v>758</v>
      </c>
      <c r="RXJ67" s="565" t="s">
        <v>758</v>
      </c>
      <c r="RXK67" s="565" t="s">
        <v>758</v>
      </c>
      <c r="RXL67" s="565" t="s">
        <v>758</v>
      </c>
      <c r="RXM67" s="565" t="s">
        <v>758</v>
      </c>
      <c r="RXN67" s="565" t="s">
        <v>758</v>
      </c>
      <c r="RXO67" s="565" t="s">
        <v>758</v>
      </c>
      <c r="RXP67" s="565" t="s">
        <v>758</v>
      </c>
      <c r="RXQ67" s="565" t="s">
        <v>758</v>
      </c>
      <c r="RXR67" s="565" t="s">
        <v>758</v>
      </c>
      <c r="RXS67" s="565" t="s">
        <v>758</v>
      </c>
      <c r="RXT67" s="565" t="s">
        <v>758</v>
      </c>
      <c r="RXU67" s="565" t="s">
        <v>758</v>
      </c>
      <c r="RXV67" s="565" t="s">
        <v>758</v>
      </c>
      <c r="RXW67" s="565" t="s">
        <v>758</v>
      </c>
      <c r="RXX67" s="565" t="s">
        <v>758</v>
      </c>
      <c r="RXY67" s="565" t="s">
        <v>758</v>
      </c>
      <c r="RXZ67" s="565" t="s">
        <v>758</v>
      </c>
      <c r="RYA67" s="565" t="s">
        <v>758</v>
      </c>
      <c r="RYB67" s="565" t="s">
        <v>758</v>
      </c>
      <c r="RYC67" s="565" t="s">
        <v>758</v>
      </c>
      <c r="RYD67" s="565" t="s">
        <v>758</v>
      </c>
      <c r="RYE67" s="565" t="s">
        <v>758</v>
      </c>
      <c r="RYF67" s="565" t="s">
        <v>758</v>
      </c>
      <c r="RYG67" s="565" t="s">
        <v>758</v>
      </c>
      <c r="RYH67" s="565" t="s">
        <v>758</v>
      </c>
      <c r="RYI67" s="565" t="s">
        <v>758</v>
      </c>
      <c r="RYJ67" s="565" t="s">
        <v>758</v>
      </c>
      <c r="RYK67" s="565" t="s">
        <v>758</v>
      </c>
      <c r="RYL67" s="565" t="s">
        <v>758</v>
      </c>
      <c r="RYM67" s="565" t="s">
        <v>758</v>
      </c>
      <c r="RYN67" s="565" t="s">
        <v>758</v>
      </c>
      <c r="RYO67" s="565" t="s">
        <v>758</v>
      </c>
      <c r="RYP67" s="565" t="s">
        <v>758</v>
      </c>
      <c r="RYQ67" s="565" t="s">
        <v>758</v>
      </c>
      <c r="RYR67" s="565" t="s">
        <v>758</v>
      </c>
      <c r="RYS67" s="565" t="s">
        <v>758</v>
      </c>
      <c r="RYT67" s="565" t="s">
        <v>758</v>
      </c>
      <c r="RYU67" s="565" t="s">
        <v>758</v>
      </c>
      <c r="RYV67" s="565" t="s">
        <v>758</v>
      </c>
      <c r="RYW67" s="565" t="s">
        <v>758</v>
      </c>
      <c r="RYX67" s="565" t="s">
        <v>758</v>
      </c>
      <c r="RYY67" s="565" t="s">
        <v>758</v>
      </c>
      <c r="RYZ67" s="565" t="s">
        <v>758</v>
      </c>
      <c r="RZA67" s="565" t="s">
        <v>758</v>
      </c>
      <c r="RZB67" s="565" t="s">
        <v>758</v>
      </c>
      <c r="RZC67" s="565" t="s">
        <v>758</v>
      </c>
      <c r="RZD67" s="565" t="s">
        <v>758</v>
      </c>
      <c r="RZE67" s="565" t="s">
        <v>758</v>
      </c>
      <c r="RZF67" s="565" t="s">
        <v>758</v>
      </c>
      <c r="RZG67" s="565" t="s">
        <v>758</v>
      </c>
      <c r="RZH67" s="565" t="s">
        <v>758</v>
      </c>
      <c r="RZI67" s="565" t="s">
        <v>758</v>
      </c>
      <c r="RZJ67" s="565" t="s">
        <v>758</v>
      </c>
      <c r="RZK67" s="565" t="s">
        <v>758</v>
      </c>
      <c r="RZL67" s="565" t="s">
        <v>758</v>
      </c>
      <c r="RZM67" s="565" t="s">
        <v>758</v>
      </c>
      <c r="RZN67" s="565" t="s">
        <v>758</v>
      </c>
      <c r="RZO67" s="565" t="s">
        <v>758</v>
      </c>
      <c r="RZP67" s="565" t="s">
        <v>758</v>
      </c>
      <c r="RZQ67" s="565" t="s">
        <v>758</v>
      </c>
      <c r="RZR67" s="565" t="s">
        <v>758</v>
      </c>
      <c r="RZS67" s="565" t="s">
        <v>758</v>
      </c>
      <c r="RZT67" s="565" t="s">
        <v>758</v>
      </c>
      <c r="RZU67" s="565" t="s">
        <v>758</v>
      </c>
      <c r="RZV67" s="565" t="s">
        <v>758</v>
      </c>
      <c r="RZW67" s="565" t="s">
        <v>758</v>
      </c>
      <c r="RZX67" s="565" t="s">
        <v>758</v>
      </c>
      <c r="RZY67" s="565" t="s">
        <v>758</v>
      </c>
      <c r="RZZ67" s="565" t="s">
        <v>758</v>
      </c>
      <c r="SAA67" s="565" t="s">
        <v>758</v>
      </c>
      <c r="SAB67" s="565" t="s">
        <v>758</v>
      </c>
      <c r="SAC67" s="565" t="s">
        <v>758</v>
      </c>
      <c r="SAD67" s="565" t="s">
        <v>758</v>
      </c>
      <c r="SAE67" s="565" t="s">
        <v>758</v>
      </c>
      <c r="SAF67" s="565" t="s">
        <v>758</v>
      </c>
      <c r="SAG67" s="565" t="s">
        <v>758</v>
      </c>
      <c r="SAH67" s="565" t="s">
        <v>758</v>
      </c>
      <c r="SAI67" s="565" t="s">
        <v>758</v>
      </c>
      <c r="SAJ67" s="565" t="s">
        <v>758</v>
      </c>
      <c r="SAK67" s="565" t="s">
        <v>758</v>
      </c>
      <c r="SAL67" s="565" t="s">
        <v>758</v>
      </c>
      <c r="SAM67" s="565" t="s">
        <v>758</v>
      </c>
      <c r="SAN67" s="565" t="s">
        <v>758</v>
      </c>
      <c r="SAO67" s="565" t="s">
        <v>758</v>
      </c>
      <c r="SAP67" s="565" t="s">
        <v>758</v>
      </c>
      <c r="SAQ67" s="565" t="s">
        <v>758</v>
      </c>
      <c r="SAR67" s="565" t="s">
        <v>758</v>
      </c>
      <c r="SAS67" s="565" t="s">
        <v>758</v>
      </c>
      <c r="SAT67" s="565" t="s">
        <v>758</v>
      </c>
      <c r="SAU67" s="565" t="s">
        <v>758</v>
      </c>
      <c r="SAV67" s="565" t="s">
        <v>758</v>
      </c>
      <c r="SAW67" s="565" t="s">
        <v>758</v>
      </c>
      <c r="SAX67" s="565" t="s">
        <v>758</v>
      </c>
      <c r="SAY67" s="565" t="s">
        <v>758</v>
      </c>
      <c r="SAZ67" s="565" t="s">
        <v>758</v>
      </c>
      <c r="SBA67" s="565" t="s">
        <v>758</v>
      </c>
      <c r="SBB67" s="565" t="s">
        <v>758</v>
      </c>
      <c r="SBC67" s="565" t="s">
        <v>758</v>
      </c>
      <c r="SBD67" s="565" t="s">
        <v>758</v>
      </c>
      <c r="SBE67" s="565" t="s">
        <v>758</v>
      </c>
      <c r="SBF67" s="565" t="s">
        <v>758</v>
      </c>
      <c r="SBG67" s="565" t="s">
        <v>758</v>
      </c>
      <c r="SBH67" s="565" t="s">
        <v>758</v>
      </c>
      <c r="SBI67" s="565" t="s">
        <v>758</v>
      </c>
      <c r="SBJ67" s="565" t="s">
        <v>758</v>
      </c>
      <c r="SBK67" s="565" t="s">
        <v>758</v>
      </c>
      <c r="SBL67" s="565" t="s">
        <v>758</v>
      </c>
      <c r="SBM67" s="565" t="s">
        <v>758</v>
      </c>
      <c r="SBN67" s="565" t="s">
        <v>758</v>
      </c>
      <c r="SBO67" s="565" t="s">
        <v>758</v>
      </c>
      <c r="SBP67" s="565" t="s">
        <v>758</v>
      </c>
      <c r="SBQ67" s="565" t="s">
        <v>758</v>
      </c>
      <c r="SBR67" s="565" t="s">
        <v>758</v>
      </c>
      <c r="SBS67" s="565" t="s">
        <v>758</v>
      </c>
      <c r="SBT67" s="565" t="s">
        <v>758</v>
      </c>
      <c r="SBU67" s="565" t="s">
        <v>758</v>
      </c>
      <c r="SBV67" s="565" t="s">
        <v>758</v>
      </c>
      <c r="SBW67" s="565" t="s">
        <v>758</v>
      </c>
      <c r="SBX67" s="565" t="s">
        <v>758</v>
      </c>
      <c r="SBY67" s="565" t="s">
        <v>758</v>
      </c>
      <c r="SBZ67" s="565" t="s">
        <v>758</v>
      </c>
      <c r="SCA67" s="565" t="s">
        <v>758</v>
      </c>
      <c r="SCB67" s="565" t="s">
        <v>758</v>
      </c>
      <c r="SCC67" s="565" t="s">
        <v>758</v>
      </c>
      <c r="SCD67" s="565" t="s">
        <v>758</v>
      </c>
      <c r="SCE67" s="565" t="s">
        <v>758</v>
      </c>
      <c r="SCF67" s="565" t="s">
        <v>758</v>
      </c>
      <c r="SCG67" s="565" t="s">
        <v>758</v>
      </c>
      <c r="SCH67" s="565" t="s">
        <v>758</v>
      </c>
      <c r="SCI67" s="565" t="s">
        <v>758</v>
      </c>
      <c r="SCJ67" s="565" t="s">
        <v>758</v>
      </c>
      <c r="SCK67" s="565" t="s">
        <v>758</v>
      </c>
      <c r="SCL67" s="565" t="s">
        <v>758</v>
      </c>
      <c r="SCM67" s="565" t="s">
        <v>758</v>
      </c>
      <c r="SCN67" s="565" t="s">
        <v>758</v>
      </c>
      <c r="SCO67" s="565" t="s">
        <v>758</v>
      </c>
      <c r="SCP67" s="565" t="s">
        <v>758</v>
      </c>
      <c r="SCQ67" s="565" t="s">
        <v>758</v>
      </c>
      <c r="SCR67" s="565" t="s">
        <v>758</v>
      </c>
      <c r="SCS67" s="565" t="s">
        <v>758</v>
      </c>
      <c r="SCT67" s="565" t="s">
        <v>758</v>
      </c>
      <c r="SCU67" s="565" t="s">
        <v>758</v>
      </c>
      <c r="SCV67" s="565" t="s">
        <v>758</v>
      </c>
      <c r="SCW67" s="565" t="s">
        <v>758</v>
      </c>
      <c r="SCX67" s="565" t="s">
        <v>758</v>
      </c>
      <c r="SCY67" s="565" t="s">
        <v>758</v>
      </c>
      <c r="SCZ67" s="565" t="s">
        <v>758</v>
      </c>
      <c r="SDA67" s="565" t="s">
        <v>758</v>
      </c>
      <c r="SDB67" s="565" t="s">
        <v>758</v>
      </c>
      <c r="SDC67" s="565" t="s">
        <v>758</v>
      </c>
      <c r="SDD67" s="565" t="s">
        <v>758</v>
      </c>
      <c r="SDE67" s="565" t="s">
        <v>758</v>
      </c>
      <c r="SDF67" s="565" t="s">
        <v>758</v>
      </c>
      <c r="SDG67" s="565" t="s">
        <v>758</v>
      </c>
      <c r="SDH67" s="565" t="s">
        <v>758</v>
      </c>
      <c r="SDI67" s="565" t="s">
        <v>758</v>
      </c>
      <c r="SDJ67" s="565" t="s">
        <v>758</v>
      </c>
      <c r="SDK67" s="565" t="s">
        <v>758</v>
      </c>
      <c r="SDL67" s="565" t="s">
        <v>758</v>
      </c>
      <c r="SDM67" s="565" t="s">
        <v>758</v>
      </c>
      <c r="SDN67" s="565" t="s">
        <v>758</v>
      </c>
      <c r="SDO67" s="565" t="s">
        <v>758</v>
      </c>
      <c r="SDP67" s="565" t="s">
        <v>758</v>
      </c>
      <c r="SDQ67" s="565" t="s">
        <v>758</v>
      </c>
      <c r="SDR67" s="565" t="s">
        <v>758</v>
      </c>
      <c r="SDS67" s="565" t="s">
        <v>758</v>
      </c>
      <c r="SDT67" s="565" t="s">
        <v>758</v>
      </c>
      <c r="SDU67" s="565" t="s">
        <v>758</v>
      </c>
      <c r="SDV67" s="565" t="s">
        <v>758</v>
      </c>
      <c r="SDW67" s="565" t="s">
        <v>758</v>
      </c>
      <c r="SDX67" s="565" t="s">
        <v>758</v>
      </c>
      <c r="SDY67" s="565" t="s">
        <v>758</v>
      </c>
      <c r="SDZ67" s="565" t="s">
        <v>758</v>
      </c>
      <c r="SEA67" s="565" t="s">
        <v>758</v>
      </c>
      <c r="SEB67" s="565" t="s">
        <v>758</v>
      </c>
      <c r="SEC67" s="565" t="s">
        <v>758</v>
      </c>
      <c r="SED67" s="565" t="s">
        <v>758</v>
      </c>
      <c r="SEE67" s="565" t="s">
        <v>758</v>
      </c>
      <c r="SEF67" s="565" t="s">
        <v>758</v>
      </c>
      <c r="SEG67" s="565" t="s">
        <v>758</v>
      </c>
      <c r="SEH67" s="565" t="s">
        <v>758</v>
      </c>
      <c r="SEI67" s="565" t="s">
        <v>758</v>
      </c>
      <c r="SEJ67" s="565" t="s">
        <v>758</v>
      </c>
      <c r="SEK67" s="565" t="s">
        <v>758</v>
      </c>
      <c r="SEL67" s="565" t="s">
        <v>758</v>
      </c>
      <c r="SEM67" s="565" t="s">
        <v>758</v>
      </c>
      <c r="SEN67" s="565" t="s">
        <v>758</v>
      </c>
      <c r="SEO67" s="565" t="s">
        <v>758</v>
      </c>
      <c r="SEP67" s="565" t="s">
        <v>758</v>
      </c>
      <c r="SEQ67" s="565" t="s">
        <v>758</v>
      </c>
      <c r="SER67" s="565" t="s">
        <v>758</v>
      </c>
      <c r="SES67" s="565" t="s">
        <v>758</v>
      </c>
      <c r="SET67" s="565" t="s">
        <v>758</v>
      </c>
      <c r="SEU67" s="565" t="s">
        <v>758</v>
      </c>
      <c r="SEV67" s="565" t="s">
        <v>758</v>
      </c>
      <c r="SEW67" s="565" t="s">
        <v>758</v>
      </c>
      <c r="SEX67" s="565" t="s">
        <v>758</v>
      </c>
      <c r="SEY67" s="565" t="s">
        <v>758</v>
      </c>
      <c r="SEZ67" s="565" t="s">
        <v>758</v>
      </c>
      <c r="SFA67" s="565" t="s">
        <v>758</v>
      </c>
      <c r="SFB67" s="565" t="s">
        <v>758</v>
      </c>
      <c r="SFC67" s="565" t="s">
        <v>758</v>
      </c>
      <c r="SFD67" s="565" t="s">
        <v>758</v>
      </c>
      <c r="SFE67" s="565" t="s">
        <v>758</v>
      </c>
      <c r="SFF67" s="565" t="s">
        <v>758</v>
      </c>
      <c r="SFG67" s="565" t="s">
        <v>758</v>
      </c>
      <c r="SFH67" s="565" t="s">
        <v>758</v>
      </c>
      <c r="SFI67" s="565" t="s">
        <v>758</v>
      </c>
      <c r="SFJ67" s="565" t="s">
        <v>758</v>
      </c>
      <c r="SFK67" s="565" t="s">
        <v>758</v>
      </c>
      <c r="SFL67" s="565" t="s">
        <v>758</v>
      </c>
      <c r="SFM67" s="565" t="s">
        <v>758</v>
      </c>
      <c r="SFN67" s="565" t="s">
        <v>758</v>
      </c>
      <c r="SFO67" s="565" t="s">
        <v>758</v>
      </c>
      <c r="SFP67" s="565" t="s">
        <v>758</v>
      </c>
      <c r="SFQ67" s="565" t="s">
        <v>758</v>
      </c>
      <c r="SFR67" s="565" t="s">
        <v>758</v>
      </c>
      <c r="SFS67" s="565" t="s">
        <v>758</v>
      </c>
      <c r="SFT67" s="565" t="s">
        <v>758</v>
      </c>
      <c r="SFU67" s="565" t="s">
        <v>758</v>
      </c>
      <c r="SFV67" s="565" t="s">
        <v>758</v>
      </c>
      <c r="SFW67" s="565" t="s">
        <v>758</v>
      </c>
      <c r="SFX67" s="565" t="s">
        <v>758</v>
      </c>
      <c r="SFY67" s="565" t="s">
        <v>758</v>
      </c>
      <c r="SFZ67" s="565" t="s">
        <v>758</v>
      </c>
      <c r="SGA67" s="565" t="s">
        <v>758</v>
      </c>
      <c r="SGB67" s="565" t="s">
        <v>758</v>
      </c>
      <c r="SGC67" s="565" t="s">
        <v>758</v>
      </c>
      <c r="SGD67" s="565" t="s">
        <v>758</v>
      </c>
      <c r="SGE67" s="565" t="s">
        <v>758</v>
      </c>
      <c r="SGF67" s="565" t="s">
        <v>758</v>
      </c>
      <c r="SGG67" s="565" t="s">
        <v>758</v>
      </c>
      <c r="SGH67" s="565" t="s">
        <v>758</v>
      </c>
      <c r="SGI67" s="565" t="s">
        <v>758</v>
      </c>
      <c r="SGJ67" s="565" t="s">
        <v>758</v>
      </c>
      <c r="SGK67" s="565" t="s">
        <v>758</v>
      </c>
      <c r="SGL67" s="565" t="s">
        <v>758</v>
      </c>
      <c r="SGM67" s="565" t="s">
        <v>758</v>
      </c>
      <c r="SGN67" s="565" t="s">
        <v>758</v>
      </c>
      <c r="SGO67" s="565" t="s">
        <v>758</v>
      </c>
      <c r="SGP67" s="565" t="s">
        <v>758</v>
      </c>
      <c r="SGQ67" s="565" t="s">
        <v>758</v>
      </c>
      <c r="SGR67" s="565" t="s">
        <v>758</v>
      </c>
      <c r="SGS67" s="565" t="s">
        <v>758</v>
      </c>
      <c r="SGT67" s="565" t="s">
        <v>758</v>
      </c>
      <c r="SGU67" s="565" t="s">
        <v>758</v>
      </c>
      <c r="SGV67" s="565" t="s">
        <v>758</v>
      </c>
      <c r="SGW67" s="565" t="s">
        <v>758</v>
      </c>
      <c r="SGX67" s="565" t="s">
        <v>758</v>
      </c>
      <c r="SGY67" s="565" t="s">
        <v>758</v>
      </c>
      <c r="SGZ67" s="565" t="s">
        <v>758</v>
      </c>
      <c r="SHA67" s="565" t="s">
        <v>758</v>
      </c>
      <c r="SHB67" s="565" t="s">
        <v>758</v>
      </c>
      <c r="SHC67" s="565" t="s">
        <v>758</v>
      </c>
      <c r="SHD67" s="565" t="s">
        <v>758</v>
      </c>
      <c r="SHE67" s="565" t="s">
        <v>758</v>
      </c>
      <c r="SHF67" s="565" t="s">
        <v>758</v>
      </c>
      <c r="SHG67" s="565" t="s">
        <v>758</v>
      </c>
      <c r="SHH67" s="565" t="s">
        <v>758</v>
      </c>
      <c r="SHI67" s="565" t="s">
        <v>758</v>
      </c>
      <c r="SHJ67" s="565" t="s">
        <v>758</v>
      </c>
      <c r="SHK67" s="565" t="s">
        <v>758</v>
      </c>
      <c r="SHL67" s="565" t="s">
        <v>758</v>
      </c>
      <c r="SHM67" s="565" t="s">
        <v>758</v>
      </c>
      <c r="SHN67" s="565" t="s">
        <v>758</v>
      </c>
      <c r="SHO67" s="565" t="s">
        <v>758</v>
      </c>
      <c r="SHP67" s="565" t="s">
        <v>758</v>
      </c>
      <c r="SHQ67" s="565" t="s">
        <v>758</v>
      </c>
      <c r="SHR67" s="565" t="s">
        <v>758</v>
      </c>
      <c r="SHS67" s="565" t="s">
        <v>758</v>
      </c>
      <c r="SHT67" s="565" t="s">
        <v>758</v>
      </c>
      <c r="SHU67" s="565" t="s">
        <v>758</v>
      </c>
      <c r="SHV67" s="565" t="s">
        <v>758</v>
      </c>
      <c r="SHW67" s="565" t="s">
        <v>758</v>
      </c>
      <c r="SHX67" s="565" t="s">
        <v>758</v>
      </c>
      <c r="SHY67" s="565" t="s">
        <v>758</v>
      </c>
      <c r="SHZ67" s="565" t="s">
        <v>758</v>
      </c>
      <c r="SIA67" s="565" t="s">
        <v>758</v>
      </c>
      <c r="SIB67" s="565" t="s">
        <v>758</v>
      </c>
      <c r="SIC67" s="565" t="s">
        <v>758</v>
      </c>
      <c r="SID67" s="565" t="s">
        <v>758</v>
      </c>
      <c r="SIE67" s="565" t="s">
        <v>758</v>
      </c>
      <c r="SIF67" s="565" t="s">
        <v>758</v>
      </c>
      <c r="SIG67" s="565" t="s">
        <v>758</v>
      </c>
      <c r="SIH67" s="565" t="s">
        <v>758</v>
      </c>
      <c r="SII67" s="565" t="s">
        <v>758</v>
      </c>
      <c r="SIJ67" s="565" t="s">
        <v>758</v>
      </c>
      <c r="SIK67" s="565" t="s">
        <v>758</v>
      </c>
      <c r="SIL67" s="565" t="s">
        <v>758</v>
      </c>
      <c r="SIM67" s="565" t="s">
        <v>758</v>
      </c>
      <c r="SIN67" s="565" t="s">
        <v>758</v>
      </c>
      <c r="SIO67" s="565" t="s">
        <v>758</v>
      </c>
      <c r="SIP67" s="565" t="s">
        <v>758</v>
      </c>
      <c r="SIQ67" s="565" t="s">
        <v>758</v>
      </c>
      <c r="SIR67" s="565" t="s">
        <v>758</v>
      </c>
      <c r="SIS67" s="565" t="s">
        <v>758</v>
      </c>
      <c r="SIT67" s="565" t="s">
        <v>758</v>
      </c>
      <c r="SIU67" s="565" t="s">
        <v>758</v>
      </c>
      <c r="SIV67" s="565" t="s">
        <v>758</v>
      </c>
      <c r="SIW67" s="565" t="s">
        <v>758</v>
      </c>
      <c r="SIX67" s="565" t="s">
        <v>758</v>
      </c>
      <c r="SIY67" s="565" t="s">
        <v>758</v>
      </c>
      <c r="SIZ67" s="565" t="s">
        <v>758</v>
      </c>
      <c r="SJA67" s="565" t="s">
        <v>758</v>
      </c>
      <c r="SJB67" s="565" t="s">
        <v>758</v>
      </c>
      <c r="SJC67" s="565" t="s">
        <v>758</v>
      </c>
      <c r="SJD67" s="565" t="s">
        <v>758</v>
      </c>
      <c r="SJE67" s="565" t="s">
        <v>758</v>
      </c>
      <c r="SJF67" s="565" t="s">
        <v>758</v>
      </c>
      <c r="SJG67" s="565" t="s">
        <v>758</v>
      </c>
      <c r="SJH67" s="565" t="s">
        <v>758</v>
      </c>
      <c r="SJI67" s="565" t="s">
        <v>758</v>
      </c>
      <c r="SJJ67" s="565" t="s">
        <v>758</v>
      </c>
      <c r="SJK67" s="565" t="s">
        <v>758</v>
      </c>
      <c r="SJL67" s="565" t="s">
        <v>758</v>
      </c>
      <c r="SJM67" s="565" t="s">
        <v>758</v>
      </c>
      <c r="SJN67" s="565" t="s">
        <v>758</v>
      </c>
      <c r="SJO67" s="565" t="s">
        <v>758</v>
      </c>
      <c r="SJP67" s="565" t="s">
        <v>758</v>
      </c>
      <c r="SJQ67" s="565" t="s">
        <v>758</v>
      </c>
      <c r="SJR67" s="565" t="s">
        <v>758</v>
      </c>
      <c r="SJS67" s="565" t="s">
        <v>758</v>
      </c>
      <c r="SJT67" s="565" t="s">
        <v>758</v>
      </c>
      <c r="SJU67" s="565" t="s">
        <v>758</v>
      </c>
      <c r="SJV67" s="565" t="s">
        <v>758</v>
      </c>
      <c r="SJW67" s="565" t="s">
        <v>758</v>
      </c>
      <c r="SJX67" s="565" t="s">
        <v>758</v>
      </c>
      <c r="SJY67" s="565" t="s">
        <v>758</v>
      </c>
      <c r="SJZ67" s="565" t="s">
        <v>758</v>
      </c>
      <c r="SKA67" s="565" t="s">
        <v>758</v>
      </c>
      <c r="SKB67" s="565" t="s">
        <v>758</v>
      </c>
      <c r="SKC67" s="565" t="s">
        <v>758</v>
      </c>
      <c r="SKD67" s="565" t="s">
        <v>758</v>
      </c>
      <c r="SKE67" s="565" t="s">
        <v>758</v>
      </c>
      <c r="SKF67" s="565" t="s">
        <v>758</v>
      </c>
      <c r="SKG67" s="565" t="s">
        <v>758</v>
      </c>
      <c r="SKH67" s="565" t="s">
        <v>758</v>
      </c>
      <c r="SKI67" s="565" t="s">
        <v>758</v>
      </c>
      <c r="SKJ67" s="565" t="s">
        <v>758</v>
      </c>
      <c r="SKK67" s="565" t="s">
        <v>758</v>
      </c>
      <c r="SKL67" s="565" t="s">
        <v>758</v>
      </c>
      <c r="SKM67" s="565" t="s">
        <v>758</v>
      </c>
      <c r="SKN67" s="565" t="s">
        <v>758</v>
      </c>
      <c r="SKO67" s="565" t="s">
        <v>758</v>
      </c>
      <c r="SKP67" s="565" t="s">
        <v>758</v>
      </c>
      <c r="SKQ67" s="565" t="s">
        <v>758</v>
      </c>
      <c r="SKR67" s="565" t="s">
        <v>758</v>
      </c>
      <c r="SKS67" s="565" t="s">
        <v>758</v>
      </c>
      <c r="SKT67" s="565" t="s">
        <v>758</v>
      </c>
      <c r="SKU67" s="565" t="s">
        <v>758</v>
      </c>
      <c r="SKV67" s="565" t="s">
        <v>758</v>
      </c>
      <c r="SKW67" s="565" t="s">
        <v>758</v>
      </c>
      <c r="SKX67" s="565" t="s">
        <v>758</v>
      </c>
      <c r="SKY67" s="565" t="s">
        <v>758</v>
      </c>
      <c r="SKZ67" s="565" t="s">
        <v>758</v>
      </c>
      <c r="SLA67" s="565" t="s">
        <v>758</v>
      </c>
      <c r="SLB67" s="565" t="s">
        <v>758</v>
      </c>
      <c r="SLC67" s="565" t="s">
        <v>758</v>
      </c>
      <c r="SLD67" s="565" t="s">
        <v>758</v>
      </c>
      <c r="SLE67" s="565" t="s">
        <v>758</v>
      </c>
      <c r="SLF67" s="565" t="s">
        <v>758</v>
      </c>
      <c r="SLG67" s="565" t="s">
        <v>758</v>
      </c>
      <c r="SLH67" s="565" t="s">
        <v>758</v>
      </c>
      <c r="SLI67" s="565" t="s">
        <v>758</v>
      </c>
      <c r="SLJ67" s="565" t="s">
        <v>758</v>
      </c>
      <c r="SLK67" s="565" t="s">
        <v>758</v>
      </c>
      <c r="SLL67" s="565" t="s">
        <v>758</v>
      </c>
      <c r="SLM67" s="565" t="s">
        <v>758</v>
      </c>
      <c r="SLN67" s="565" t="s">
        <v>758</v>
      </c>
      <c r="SLO67" s="565" t="s">
        <v>758</v>
      </c>
      <c r="SLP67" s="565" t="s">
        <v>758</v>
      </c>
      <c r="SLQ67" s="565" t="s">
        <v>758</v>
      </c>
      <c r="SLR67" s="565" t="s">
        <v>758</v>
      </c>
      <c r="SLS67" s="565" t="s">
        <v>758</v>
      </c>
      <c r="SLT67" s="565" t="s">
        <v>758</v>
      </c>
      <c r="SLU67" s="565" t="s">
        <v>758</v>
      </c>
      <c r="SLV67" s="565" t="s">
        <v>758</v>
      </c>
      <c r="SLW67" s="565" t="s">
        <v>758</v>
      </c>
      <c r="SLX67" s="565" t="s">
        <v>758</v>
      </c>
      <c r="SLY67" s="565" t="s">
        <v>758</v>
      </c>
      <c r="SLZ67" s="565" t="s">
        <v>758</v>
      </c>
      <c r="SMA67" s="565" t="s">
        <v>758</v>
      </c>
      <c r="SMB67" s="565" t="s">
        <v>758</v>
      </c>
      <c r="SMC67" s="565" t="s">
        <v>758</v>
      </c>
      <c r="SMD67" s="565" t="s">
        <v>758</v>
      </c>
      <c r="SME67" s="565" t="s">
        <v>758</v>
      </c>
      <c r="SMF67" s="565" t="s">
        <v>758</v>
      </c>
      <c r="SMG67" s="565" t="s">
        <v>758</v>
      </c>
      <c r="SMH67" s="565" t="s">
        <v>758</v>
      </c>
      <c r="SMI67" s="565" t="s">
        <v>758</v>
      </c>
      <c r="SMJ67" s="565" t="s">
        <v>758</v>
      </c>
      <c r="SMK67" s="565" t="s">
        <v>758</v>
      </c>
      <c r="SML67" s="565" t="s">
        <v>758</v>
      </c>
      <c r="SMM67" s="565" t="s">
        <v>758</v>
      </c>
      <c r="SMN67" s="565" t="s">
        <v>758</v>
      </c>
      <c r="SMO67" s="565" t="s">
        <v>758</v>
      </c>
      <c r="SMP67" s="565" t="s">
        <v>758</v>
      </c>
      <c r="SMQ67" s="565" t="s">
        <v>758</v>
      </c>
      <c r="SMR67" s="565" t="s">
        <v>758</v>
      </c>
      <c r="SMS67" s="565" t="s">
        <v>758</v>
      </c>
      <c r="SMT67" s="565" t="s">
        <v>758</v>
      </c>
      <c r="SMU67" s="565" t="s">
        <v>758</v>
      </c>
      <c r="SMV67" s="565" t="s">
        <v>758</v>
      </c>
      <c r="SMW67" s="565" t="s">
        <v>758</v>
      </c>
      <c r="SMX67" s="565" t="s">
        <v>758</v>
      </c>
      <c r="SMY67" s="565" t="s">
        <v>758</v>
      </c>
      <c r="SMZ67" s="565" t="s">
        <v>758</v>
      </c>
      <c r="SNA67" s="565" t="s">
        <v>758</v>
      </c>
      <c r="SNB67" s="565" t="s">
        <v>758</v>
      </c>
      <c r="SNC67" s="565" t="s">
        <v>758</v>
      </c>
      <c r="SND67" s="565" t="s">
        <v>758</v>
      </c>
      <c r="SNE67" s="565" t="s">
        <v>758</v>
      </c>
      <c r="SNF67" s="565" t="s">
        <v>758</v>
      </c>
      <c r="SNG67" s="565" t="s">
        <v>758</v>
      </c>
      <c r="SNH67" s="565" t="s">
        <v>758</v>
      </c>
      <c r="SNI67" s="565" t="s">
        <v>758</v>
      </c>
      <c r="SNJ67" s="565" t="s">
        <v>758</v>
      </c>
      <c r="SNK67" s="565" t="s">
        <v>758</v>
      </c>
      <c r="SNL67" s="565" t="s">
        <v>758</v>
      </c>
      <c r="SNM67" s="565" t="s">
        <v>758</v>
      </c>
      <c r="SNN67" s="565" t="s">
        <v>758</v>
      </c>
      <c r="SNO67" s="565" t="s">
        <v>758</v>
      </c>
      <c r="SNP67" s="565" t="s">
        <v>758</v>
      </c>
      <c r="SNQ67" s="565" t="s">
        <v>758</v>
      </c>
      <c r="SNR67" s="565" t="s">
        <v>758</v>
      </c>
      <c r="SNS67" s="565" t="s">
        <v>758</v>
      </c>
      <c r="SNT67" s="565" t="s">
        <v>758</v>
      </c>
      <c r="SNU67" s="565" t="s">
        <v>758</v>
      </c>
      <c r="SNV67" s="565" t="s">
        <v>758</v>
      </c>
      <c r="SNW67" s="565" t="s">
        <v>758</v>
      </c>
      <c r="SNX67" s="565" t="s">
        <v>758</v>
      </c>
      <c r="SNY67" s="565" t="s">
        <v>758</v>
      </c>
      <c r="SNZ67" s="565" t="s">
        <v>758</v>
      </c>
      <c r="SOA67" s="565" t="s">
        <v>758</v>
      </c>
      <c r="SOB67" s="565" t="s">
        <v>758</v>
      </c>
      <c r="SOC67" s="565" t="s">
        <v>758</v>
      </c>
      <c r="SOD67" s="565" t="s">
        <v>758</v>
      </c>
      <c r="SOE67" s="565" t="s">
        <v>758</v>
      </c>
      <c r="SOF67" s="565" t="s">
        <v>758</v>
      </c>
      <c r="SOG67" s="565" t="s">
        <v>758</v>
      </c>
      <c r="SOH67" s="565" t="s">
        <v>758</v>
      </c>
      <c r="SOI67" s="565" t="s">
        <v>758</v>
      </c>
      <c r="SOJ67" s="565" t="s">
        <v>758</v>
      </c>
      <c r="SOK67" s="565" t="s">
        <v>758</v>
      </c>
      <c r="SOL67" s="565" t="s">
        <v>758</v>
      </c>
      <c r="SOM67" s="565" t="s">
        <v>758</v>
      </c>
      <c r="SON67" s="565" t="s">
        <v>758</v>
      </c>
      <c r="SOO67" s="565" t="s">
        <v>758</v>
      </c>
      <c r="SOP67" s="565" t="s">
        <v>758</v>
      </c>
      <c r="SOQ67" s="565" t="s">
        <v>758</v>
      </c>
      <c r="SOR67" s="565" t="s">
        <v>758</v>
      </c>
      <c r="SOS67" s="565" t="s">
        <v>758</v>
      </c>
      <c r="SOT67" s="565" t="s">
        <v>758</v>
      </c>
      <c r="SOU67" s="565" t="s">
        <v>758</v>
      </c>
      <c r="SOV67" s="565" t="s">
        <v>758</v>
      </c>
      <c r="SOW67" s="565" t="s">
        <v>758</v>
      </c>
      <c r="SOX67" s="565" t="s">
        <v>758</v>
      </c>
      <c r="SOY67" s="565" t="s">
        <v>758</v>
      </c>
      <c r="SOZ67" s="565" t="s">
        <v>758</v>
      </c>
      <c r="SPA67" s="565" t="s">
        <v>758</v>
      </c>
      <c r="SPB67" s="565" t="s">
        <v>758</v>
      </c>
      <c r="SPC67" s="565" t="s">
        <v>758</v>
      </c>
      <c r="SPD67" s="565" t="s">
        <v>758</v>
      </c>
      <c r="SPE67" s="565" t="s">
        <v>758</v>
      </c>
      <c r="SPF67" s="565" t="s">
        <v>758</v>
      </c>
      <c r="SPG67" s="565" t="s">
        <v>758</v>
      </c>
      <c r="SPH67" s="565" t="s">
        <v>758</v>
      </c>
      <c r="SPI67" s="565" t="s">
        <v>758</v>
      </c>
      <c r="SPJ67" s="565" t="s">
        <v>758</v>
      </c>
      <c r="SPK67" s="565" t="s">
        <v>758</v>
      </c>
      <c r="SPL67" s="565" t="s">
        <v>758</v>
      </c>
      <c r="SPM67" s="565" t="s">
        <v>758</v>
      </c>
      <c r="SPN67" s="565" t="s">
        <v>758</v>
      </c>
      <c r="SPO67" s="565" t="s">
        <v>758</v>
      </c>
      <c r="SPP67" s="565" t="s">
        <v>758</v>
      </c>
      <c r="SPQ67" s="565" t="s">
        <v>758</v>
      </c>
      <c r="SPR67" s="565" t="s">
        <v>758</v>
      </c>
      <c r="SPS67" s="565" t="s">
        <v>758</v>
      </c>
      <c r="SPT67" s="565" t="s">
        <v>758</v>
      </c>
      <c r="SPU67" s="565" t="s">
        <v>758</v>
      </c>
      <c r="SPV67" s="565" t="s">
        <v>758</v>
      </c>
      <c r="SPW67" s="565" t="s">
        <v>758</v>
      </c>
      <c r="SPX67" s="565" t="s">
        <v>758</v>
      </c>
      <c r="SPY67" s="565" t="s">
        <v>758</v>
      </c>
      <c r="SPZ67" s="565" t="s">
        <v>758</v>
      </c>
      <c r="SQA67" s="565" t="s">
        <v>758</v>
      </c>
      <c r="SQB67" s="565" t="s">
        <v>758</v>
      </c>
      <c r="SQC67" s="565" t="s">
        <v>758</v>
      </c>
      <c r="SQD67" s="565" t="s">
        <v>758</v>
      </c>
      <c r="SQE67" s="565" t="s">
        <v>758</v>
      </c>
      <c r="SQF67" s="565" t="s">
        <v>758</v>
      </c>
      <c r="SQG67" s="565" t="s">
        <v>758</v>
      </c>
      <c r="SQH67" s="565" t="s">
        <v>758</v>
      </c>
      <c r="SQI67" s="565" t="s">
        <v>758</v>
      </c>
      <c r="SQJ67" s="565" t="s">
        <v>758</v>
      </c>
      <c r="SQK67" s="565" t="s">
        <v>758</v>
      </c>
      <c r="SQL67" s="565" t="s">
        <v>758</v>
      </c>
      <c r="SQM67" s="565" t="s">
        <v>758</v>
      </c>
      <c r="SQN67" s="565" t="s">
        <v>758</v>
      </c>
      <c r="SQO67" s="565" t="s">
        <v>758</v>
      </c>
      <c r="SQP67" s="565" t="s">
        <v>758</v>
      </c>
      <c r="SQQ67" s="565" t="s">
        <v>758</v>
      </c>
      <c r="SQR67" s="565" t="s">
        <v>758</v>
      </c>
      <c r="SQS67" s="565" t="s">
        <v>758</v>
      </c>
      <c r="SQT67" s="565" t="s">
        <v>758</v>
      </c>
      <c r="SQU67" s="565" t="s">
        <v>758</v>
      </c>
      <c r="SQV67" s="565" t="s">
        <v>758</v>
      </c>
      <c r="SQW67" s="565" t="s">
        <v>758</v>
      </c>
      <c r="SQX67" s="565" t="s">
        <v>758</v>
      </c>
      <c r="SQY67" s="565" t="s">
        <v>758</v>
      </c>
      <c r="SQZ67" s="565" t="s">
        <v>758</v>
      </c>
      <c r="SRA67" s="565" t="s">
        <v>758</v>
      </c>
      <c r="SRB67" s="565" t="s">
        <v>758</v>
      </c>
      <c r="SRC67" s="565" t="s">
        <v>758</v>
      </c>
      <c r="SRD67" s="565" t="s">
        <v>758</v>
      </c>
      <c r="SRE67" s="565" t="s">
        <v>758</v>
      </c>
      <c r="SRF67" s="565" t="s">
        <v>758</v>
      </c>
      <c r="SRG67" s="565" t="s">
        <v>758</v>
      </c>
      <c r="SRH67" s="565" t="s">
        <v>758</v>
      </c>
      <c r="SRI67" s="565" t="s">
        <v>758</v>
      </c>
      <c r="SRJ67" s="565" t="s">
        <v>758</v>
      </c>
      <c r="SRK67" s="565" t="s">
        <v>758</v>
      </c>
      <c r="SRL67" s="565" t="s">
        <v>758</v>
      </c>
      <c r="SRM67" s="565" t="s">
        <v>758</v>
      </c>
      <c r="SRN67" s="565" t="s">
        <v>758</v>
      </c>
      <c r="SRO67" s="565" t="s">
        <v>758</v>
      </c>
      <c r="SRP67" s="565" t="s">
        <v>758</v>
      </c>
      <c r="SRQ67" s="565" t="s">
        <v>758</v>
      </c>
      <c r="SRR67" s="565" t="s">
        <v>758</v>
      </c>
      <c r="SRS67" s="565" t="s">
        <v>758</v>
      </c>
      <c r="SRT67" s="565" t="s">
        <v>758</v>
      </c>
      <c r="SRU67" s="565" t="s">
        <v>758</v>
      </c>
      <c r="SRV67" s="565" t="s">
        <v>758</v>
      </c>
      <c r="SRW67" s="565" t="s">
        <v>758</v>
      </c>
      <c r="SRX67" s="565" t="s">
        <v>758</v>
      </c>
      <c r="SRY67" s="565" t="s">
        <v>758</v>
      </c>
      <c r="SRZ67" s="565" t="s">
        <v>758</v>
      </c>
      <c r="SSA67" s="565" t="s">
        <v>758</v>
      </c>
      <c r="SSB67" s="565" t="s">
        <v>758</v>
      </c>
      <c r="SSC67" s="565" t="s">
        <v>758</v>
      </c>
      <c r="SSD67" s="565" t="s">
        <v>758</v>
      </c>
      <c r="SSE67" s="565" t="s">
        <v>758</v>
      </c>
      <c r="SSF67" s="565" t="s">
        <v>758</v>
      </c>
      <c r="SSG67" s="565" t="s">
        <v>758</v>
      </c>
      <c r="SSH67" s="565" t="s">
        <v>758</v>
      </c>
      <c r="SSI67" s="565" t="s">
        <v>758</v>
      </c>
      <c r="SSJ67" s="565" t="s">
        <v>758</v>
      </c>
      <c r="SSK67" s="565" t="s">
        <v>758</v>
      </c>
      <c r="SSL67" s="565" t="s">
        <v>758</v>
      </c>
      <c r="SSM67" s="565" t="s">
        <v>758</v>
      </c>
      <c r="SSN67" s="565" t="s">
        <v>758</v>
      </c>
      <c r="SSO67" s="565" t="s">
        <v>758</v>
      </c>
      <c r="SSP67" s="565" t="s">
        <v>758</v>
      </c>
      <c r="SSQ67" s="565" t="s">
        <v>758</v>
      </c>
      <c r="SSR67" s="565" t="s">
        <v>758</v>
      </c>
      <c r="SSS67" s="565" t="s">
        <v>758</v>
      </c>
      <c r="SST67" s="565" t="s">
        <v>758</v>
      </c>
      <c r="SSU67" s="565" t="s">
        <v>758</v>
      </c>
      <c r="SSV67" s="565" t="s">
        <v>758</v>
      </c>
      <c r="SSW67" s="565" t="s">
        <v>758</v>
      </c>
      <c r="SSX67" s="565" t="s">
        <v>758</v>
      </c>
      <c r="SSY67" s="565" t="s">
        <v>758</v>
      </c>
      <c r="SSZ67" s="565" t="s">
        <v>758</v>
      </c>
      <c r="STA67" s="565" t="s">
        <v>758</v>
      </c>
      <c r="STB67" s="565" t="s">
        <v>758</v>
      </c>
      <c r="STC67" s="565" t="s">
        <v>758</v>
      </c>
      <c r="STD67" s="565" t="s">
        <v>758</v>
      </c>
      <c r="STE67" s="565" t="s">
        <v>758</v>
      </c>
      <c r="STF67" s="565" t="s">
        <v>758</v>
      </c>
      <c r="STG67" s="565" t="s">
        <v>758</v>
      </c>
      <c r="STH67" s="565" t="s">
        <v>758</v>
      </c>
      <c r="STI67" s="565" t="s">
        <v>758</v>
      </c>
      <c r="STJ67" s="565" t="s">
        <v>758</v>
      </c>
      <c r="STK67" s="565" t="s">
        <v>758</v>
      </c>
      <c r="STL67" s="565" t="s">
        <v>758</v>
      </c>
      <c r="STM67" s="565" t="s">
        <v>758</v>
      </c>
      <c r="STN67" s="565" t="s">
        <v>758</v>
      </c>
      <c r="STO67" s="565" t="s">
        <v>758</v>
      </c>
      <c r="STP67" s="565" t="s">
        <v>758</v>
      </c>
      <c r="STQ67" s="565" t="s">
        <v>758</v>
      </c>
      <c r="STR67" s="565" t="s">
        <v>758</v>
      </c>
      <c r="STS67" s="565" t="s">
        <v>758</v>
      </c>
      <c r="STT67" s="565" t="s">
        <v>758</v>
      </c>
      <c r="STU67" s="565" t="s">
        <v>758</v>
      </c>
      <c r="STV67" s="565" t="s">
        <v>758</v>
      </c>
      <c r="STW67" s="565" t="s">
        <v>758</v>
      </c>
      <c r="STX67" s="565" t="s">
        <v>758</v>
      </c>
      <c r="STY67" s="565" t="s">
        <v>758</v>
      </c>
      <c r="STZ67" s="565" t="s">
        <v>758</v>
      </c>
      <c r="SUA67" s="565" t="s">
        <v>758</v>
      </c>
      <c r="SUB67" s="565" t="s">
        <v>758</v>
      </c>
      <c r="SUC67" s="565" t="s">
        <v>758</v>
      </c>
      <c r="SUD67" s="565" t="s">
        <v>758</v>
      </c>
      <c r="SUE67" s="565" t="s">
        <v>758</v>
      </c>
      <c r="SUF67" s="565" t="s">
        <v>758</v>
      </c>
      <c r="SUG67" s="565" t="s">
        <v>758</v>
      </c>
      <c r="SUH67" s="565" t="s">
        <v>758</v>
      </c>
      <c r="SUI67" s="565" t="s">
        <v>758</v>
      </c>
      <c r="SUJ67" s="565" t="s">
        <v>758</v>
      </c>
      <c r="SUK67" s="565" t="s">
        <v>758</v>
      </c>
      <c r="SUL67" s="565" t="s">
        <v>758</v>
      </c>
      <c r="SUM67" s="565" t="s">
        <v>758</v>
      </c>
      <c r="SUN67" s="565" t="s">
        <v>758</v>
      </c>
      <c r="SUO67" s="565" t="s">
        <v>758</v>
      </c>
      <c r="SUP67" s="565" t="s">
        <v>758</v>
      </c>
      <c r="SUQ67" s="565" t="s">
        <v>758</v>
      </c>
      <c r="SUR67" s="565" t="s">
        <v>758</v>
      </c>
      <c r="SUS67" s="565" t="s">
        <v>758</v>
      </c>
      <c r="SUT67" s="565" t="s">
        <v>758</v>
      </c>
      <c r="SUU67" s="565" t="s">
        <v>758</v>
      </c>
      <c r="SUV67" s="565" t="s">
        <v>758</v>
      </c>
      <c r="SUW67" s="565" t="s">
        <v>758</v>
      </c>
      <c r="SUX67" s="565" t="s">
        <v>758</v>
      </c>
      <c r="SUY67" s="565" t="s">
        <v>758</v>
      </c>
      <c r="SUZ67" s="565" t="s">
        <v>758</v>
      </c>
      <c r="SVA67" s="565" t="s">
        <v>758</v>
      </c>
      <c r="SVB67" s="565" t="s">
        <v>758</v>
      </c>
      <c r="SVC67" s="565" t="s">
        <v>758</v>
      </c>
      <c r="SVD67" s="565" t="s">
        <v>758</v>
      </c>
      <c r="SVE67" s="565" t="s">
        <v>758</v>
      </c>
      <c r="SVF67" s="565" t="s">
        <v>758</v>
      </c>
      <c r="SVG67" s="565" t="s">
        <v>758</v>
      </c>
      <c r="SVH67" s="565" t="s">
        <v>758</v>
      </c>
      <c r="SVI67" s="565" t="s">
        <v>758</v>
      </c>
      <c r="SVJ67" s="565" t="s">
        <v>758</v>
      </c>
      <c r="SVK67" s="565" t="s">
        <v>758</v>
      </c>
      <c r="SVL67" s="565" t="s">
        <v>758</v>
      </c>
      <c r="SVM67" s="565" t="s">
        <v>758</v>
      </c>
      <c r="SVN67" s="565" t="s">
        <v>758</v>
      </c>
      <c r="SVO67" s="565" t="s">
        <v>758</v>
      </c>
      <c r="SVP67" s="565" t="s">
        <v>758</v>
      </c>
      <c r="SVQ67" s="565" t="s">
        <v>758</v>
      </c>
      <c r="SVR67" s="565" t="s">
        <v>758</v>
      </c>
      <c r="SVS67" s="565" t="s">
        <v>758</v>
      </c>
      <c r="SVT67" s="565" t="s">
        <v>758</v>
      </c>
      <c r="SVU67" s="565" t="s">
        <v>758</v>
      </c>
      <c r="SVV67" s="565" t="s">
        <v>758</v>
      </c>
      <c r="SVW67" s="565" t="s">
        <v>758</v>
      </c>
      <c r="SVX67" s="565" t="s">
        <v>758</v>
      </c>
      <c r="SVY67" s="565" t="s">
        <v>758</v>
      </c>
      <c r="SVZ67" s="565" t="s">
        <v>758</v>
      </c>
      <c r="SWA67" s="565" t="s">
        <v>758</v>
      </c>
      <c r="SWB67" s="565" t="s">
        <v>758</v>
      </c>
      <c r="SWC67" s="565" t="s">
        <v>758</v>
      </c>
      <c r="SWD67" s="565" t="s">
        <v>758</v>
      </c>
      <c r="SWE67" s="565" t="s">
        <v>758</v>
      </c>
      <c r="SWF67" s="565" t="s">
        <v>758</v>
      </c>
      <c r="SWG67" s="565" t="s">
        <v>758</v>
      </c>
      <c r="SWH67" s="565" t="s">
        <v>758</v>
      </c>
      <c r="SWI67" s="565" t="s">
        <v>758</v>
      </c>
      <c r="SWJ67" s="565" t="s">
        <v>758</v>
      </c>
      <c r="SWK67" s="565" t="s">
        <v>758</v>
      </c>
      <c r="SWL67" s="565" t="s">
        <v>758</v>
      </c>
      <c r="SWM67" s="565" t="s">
        <v>758</v>
      </c>
      <c r="SWN67" s="565" t="s">
        <v>758</v>
      </c>
      <c r="SWO67" s="565" t="s">
        <v>758</v>
      </c>
      <c r="SWP67" s="565" t="s">
        <v>758</v>
      </c>
      <c r="SWQ67" s="565" t="s">
        <v>758</v>
      </c>
      <c r="SWR67" s="565" t="s">
        <v>758</v>
      </c>
      <c r="SWS67" s="565" t="s">
        <v>758</v>
      </c>
      <c r="SWT67" s="565" t="s">
        <v>758</v>
      </c>
      <c r="SWU67" s="565" t="s">
        <v>758</v>
      </c>
      <c r="SWV67" s="565" t="s">
        <v>758</v>
      </c>
      <c r="SWW67" s="565" t="s">
        <v>758</v>
      </c>
      <c r="SWX67" s="565" t="s">
        <v>758</v>
      </c>
      <c r="SWY67" s="565" t="s">
        <v>758</v>
      </c>
      <c r="SWZ67" s="565" t="s">
        <v>758</v>
      </c>
      <c r="SXA67" s="565" t="s">
        <v>758</v>
      </c>
      <c r="SXB67" s="565" t="s">
        <v>758</v>
      </c>
      <c r="SXC67" s="565" t="s">
        <v>758</v>
      </c>
      <c r="SXD67" s="565" t="s">
        <v>758</v>
      </c>
      <c r="SXE67" s="565" t="s">
        <v>758</v>
      </c>
      <c r="SXF67" s="565" t="s">
        <v>758</v>
      </c>
      <c r="SXG67" s="565" t="s">
        <v>758</v>
      </c>
      <c r="SXH67" s="565" t="s">
        <v>758</v>
      </c>
      <c r="SXI67" s="565" t="s">
        <v>758</v>
      </c>
      <c r="SXJ67" s="565" t="s">
        <v>758</v>
      </c>
      <c r="SXK67" s="565" t="s">
        <v>758</v>
      </c>
      <c r="SXL67" s="565" t="s">
        <v>758</v>
      </c>
      <c r="SXM67" s="565" t="s">
        <v>758</v>
      </c>
      <c r="SXN67" s="565" t="s">
        <v>758</v>
      </c>
      <c r="SXO67" s="565" t="s">
        <v>758</v>
      </c>
      <c r="SXP67" s="565" t="s">
        <v>758</v>
      </c>
      <c r="SXQ67" s="565" t="s">
        <v>758</v>
      </c>
      <c r="SXR67" s="565" t="s">
        <v>758</v>
      </c>
      <c r="SXS67" s="565" t="s">
        <v>758</v>
      </c>
      <c r="SXT67" s="565" t="s">
        <v>758</v>
      </c>
      <c r="SXU67" s="565" t="s">
        <v>758</v>
      </c>
      <c r="SXV67" s="565" t="s">
        <v>758</v>
      </c>
      <c r="SXW67" s="565" t="s">
        <v>758</v>
      </c>
      <c r="SXX67" s="565" t="s">
        <v>758</v>
      </c>
      <c r="SXY67" s="565" t="s">
        <v>758</v>
      </c>
      <c r="SXZ67" s="565" t="s">
        <v>758</v>
      </c>
      <c r="SYA67" s="565" t="s">
        <v>758</v>
      </c>
      <c r="SYB67" s="565" t="s">
        <v>758</v>
      </c>
      <c r="SYC67" s="565" t="s">
        <v>758</v>
      </c>
      <c r="SYD67" s="565" t="s">
        <v>758</v>
      </c>
      <c r="SYE67" s="565" t="s">
        <v>758</v>
      </c>
      <c r="SYF67" s="565" t="s">
        <v>758</v>
      </c>
      <c r="SYG67" s="565" t="s">
        <v>758</v>
      </c>
      <c r="SYH67" s="565" t="s">
        <v>758</v>
      </c>
      <c r="SYI67" s="565" t="s">
        <v>758</v>
      </c>
      <c r="SYJ67" s="565" t="s">
        <v>758</v>
      </c>
      <c r="SYK67" s="565" t="s">
        <v>758</v>
      </c>
      <c r="SYL67" s="565" t="s">
        <v>758</v>
      </c>
      <c r="SYM67" s="565" t="s">
        <v>758</v>
      </c>
      <c r="SYN67" s="565" t="s">
        <v>758</v>
      </c>
      <c r="SYO67" s="565" t="s">
        <v>758</v>
      </c>
      <c r="SYP67" s="565" t="s">
        <v>758</v>
      </c>
      <c r="SYQ67" s="565" t="s">
        <v>758</v>
      </c>
      <c r="SYR67" s="565" t="s">
        <v>758</v>
      </c>
      <c r="SYS67" s="565" t="s">
        <v>758</v>
      </c>
      <c r="SYT67" s="565" t="s">
        <v>758</v>
      </c>
      <c r="SYU67" s="565" t="s">
        <v>758</v>
      </c>
      <c r="SYV67" s="565" t="s">
        <v>758</v>
      </c>
      <c r="SYW67" s="565" t="s">
        <v>758</v>
      </c>
      <c r="SYX67" s="565" t="s">
        <v>758</v>
      </c>
      <c r="SYY67" s="565" t="s">
        <v>758</v>
      </c>
      <c r="SYZ67" s="565" t="s">
        <v>758</v>
      </c>
      <c r="SZA67" s="565" t="s">
        <v>758</v>
      </c>
      <c r="SZB67" s="565" t="s">
        <v>758</v>
      </c>
      <c r="SZC67" s="565" t="s">
        <v>758</v>
      </c>
      <c r="SZD67" s="565" t="s">
        <v>758</v>
      </c>
      <c r="SZE67" s="565" t="s">
        <v>758</v>
      </c>
      <c r="SZF67" s="565" t="s">
        <v>758</v>
      </c>
      <c r="SZG67" s="565" t="s">
        <v>758</v>
      </c>
      <c r="SZH67" s="565" t="s">
        <v>758</v>
      </c>
      <c r="SZI67" s="565" t="s">
        <v>758</v>
      </c>
      <c r="SZJ67" s="565" t="s">
        <v>758</v>
      </c>
      <c r="SZK67" s="565" t="s">
        <v>758</v>
      </c>
      <c r="SZL67" s="565" t="s">
        <v>758</v>
      </c>
      <c r="SZM67" s="565" t="s">
        <v>758</v>
      </c>
      <c r="SZN67" s="565" t="s">
        <v>758</v>
      </c>
      <c r="SZO67" s="565" t="s">
        <v>758</v>
      </c>
      <c r="SZP67" s="565" t="s">
        <v>758</v>
      </c>
      <c r="SZQ67" s="565" t="s">
        <v>758</v>
      </c>
      <c r="SZR67" s="565" t="s">
        <v>758</v>
      </c>
      <c r="SZS67" s="565" t="s">
        <v>758</v>
      </c>
      <c r="SZT67" s="565" t="s">
        <v>758</v>
      </c>
      <c r="SZU67" s="565" t="s">
        <v>758</v>
      </c>
      <c r="SZV67" s="565" t="s">
        <v>758</v>
      </c>
      <c r="SZW67" s="565" t="s">
        <v>758</v>
      </c>
      <c r="SZX67" s="565" t="s">
        <v>758</v>
      </c>
      <c r="SZY67" s="565" t="s">
        <v>758</v>
      </c>
      <c r="SZZ67" s="565" t="s">
        <v>758</v>
      </c>
      <c r="TAA67" s="565" t="s">
        <v>758</v>
      </c>
      <c r="TAB67" s="565" t="s">
        <v>758</v>
      </c>
      <c r="TAC67" s="565" t="s">
        <v>758</v>
      </c>
      <c r="TAD67" s="565" t="s">
        <v>758</v>
      </c>
      <c r="TAE67" s="565" t="s">
        <v>758</v>
      </c>
      <c r="TAF67" s="565" t="s">
        <v>758</v>
      </c>
      <c r="TAG67" s="565" t="s">
        <v>758</v>
      </c>
      <c r="TAH67" s="565" t="s">
        <v>758</v>
      </c>
      <c r="TAI67" s="565" t="s">
        <v>758</v>
      </c>
      <c r="TAJ67" s="565" t="s">
        <v>758</v>
      </c>
      <c r="TAK67" s="565" t="s">
        <v>758</v>
      </c>
      <c r="TAL67" s="565" t="s">
        <v>758</v>
      </c>
      <c r="TAM67" s="565" t="s">
        <v>758</v>
      </c>
      <c r="TAN67" s="565" t="s">
        <v>758</v>
      </c>
      <c r="TAO67" s="565" t="s">
        <v>758</v>
      </c>
      <c r="TAP67" s="565" t="s">
        <v>758</v>
      </c>
      <c r="TAQ67" s="565" t="s">
        <v>758</v>
      </c>
      <c r="TAR67" s="565" t="s">
        <v>758</v>
      </c>
      <c r="TAS67" s="565" t="s">
        <v>758</v>
      </c>
      <c r="TAT67" s="565" t="s">
        <v>758</v>
      </c>
      <c r="TAU67" s="565" t="s">
        <v>758</v>
      </c>
      <c r="TAV67" s="565" t="s">
        <v>758</v>
      </c>
      <c r="TAW67" s="565" t="s">
        <v>758</v>
      </c>
      <c r="TAX67" s="565" t="s">
        <v>758</v>
      </c>
      <c r="TAY67" s="565" t="s">
        <v>758</v>
      </c>
      <c r="TAZ67" s="565" t="s">
        <v>758</v>
      </c>
      <c r="TBA67" s="565" t="s">
        <v>758</v>
      </c>
      <c r="TBB67" s="565" t="s">
        <v>758</v>
      </c>
      <c r="TBC67" s="565" t="s">
        <v>758</v>
      </c>
      <c r="TBD67" s="565" t="s">
        <v>758</v>
      </c>
      <c r="TBE67" s="565" t="s">
        <v>758</v>
      </c>
      <c r="TBF67" s="565" t="s">
        <v>758</v>
      </c>
      <c r="TBG67" s="565" t="s">
        <v>758</v>
      </c>
      <c r="TBH67" s="565" t="s">
        <v>758</v>
      </c>
      <c r="TBI67" s="565" t="s">
        <v>758</v>
      </c>
      <c r="TBJ67" s="565" t="s">
        <v>758</v>
      </c>
      <c r="TBK67" s="565" t="s">
        <v>758</v>
      </c>
      <c r="TBL67" s="565" t="s">
        <v>758</v>
      </c>
      <c r="TBM67" s="565" t="s">
        <v>758</v>
      </c>
      <c r="TBN67" s="565" t="s">
        <v>758</v>
      </c>
      <c r="TBO67" s="565" t="s">
        <v>758</v>
      </c>
      <c r="TBP67" s="565" t="s">
        <v>758</v>
      </c>
      <c r="TBQ67" s="565" t="s">
        <v>758</v>
      </c>
      <c r="TBR67" s="565" t="s">
        <v>758</v>
      </c>
      <c r="TBS67" s="565" t="s">
        <v>758</v>
      </c>
      <c r="TBT67" s="565" t="s">
        <v>758</v>
      </c>
      <c r="TBU67" s="565" t="s">
        <v>758</v>
      </c>
      <c r="TBV67" s="565" t="s">
        <v>758</v>
      </c>
      <c r="TBW67" s="565" t="s">
        <v>758</v>
      </c>
      <c r="TBX67" s="565" t="s">
        <v>758</v>
      </c>
      <c r="TBY67" s="565" t="s">
        <v>758</v>
      </c>
      <c r="TBZ67" s="565" t="s">
        <v>758</v>
      </c>
      <c r="TCA67" s="565" t="s">
        <v>758</v>
      </c>
      <c r="TCB67" s="565" t="s">
        <v>758</v>
      </c>
      <c r="TCC67" s="565" t="s">
        <v>758</v>
      </c>
      <c r="TCD67" s="565" t="s">
        <v>758</v>
      </c>
      <c r="TCE67" s="565" t="s">
        <v>758</v>
      </c>
      <c r="TCF67" s="565" t="s">
        <v>758</v>
      </c>
      <c r="TCG67" s="565" t="s">
        <v>758</v>
      </c>
      <c r="TCH67" s="565" t="s">
        <v>758</v>
      </c>
      <c r="TCI67" s="565" t="s">
        <v>758</v>
      </c>
      <c r="TCJ67" s="565" t="s">
        <v>758</v>
      </c>
      <c r="TCK67" s="565" t="s">
        <v>758</v>
      </c>
      <c r="TCL67" s="565" t="s">
        <v>758</v>
      </c>
      <c r="TCM67" s="565" t="s">
        <v>758</v>
      </c>
      <c r="TCN67" s="565" t="s">
        <v>758</v>
      </c>
      <c r="TCO67" s="565" t="s">
        <v>758</v>
      </c>
      <c r="TCP67" s="565" t="s">
        <v>758</v>
      </c>
      <c r="TCQ67" s="565" t="s">
        <v>758</v>
      </c>
      <c r="TCR67" s="565" t="s">
        <v>758</v>
      </c>
      <c r="TCS67" s="565" t="s">
        <v>758</v>
      </c>
      <c r="TCT67" s="565" t="s">
        <v>758</v>
      </c>
      <c r="TCU67" s="565" t="s">
        <v>758</v>
      </c>
      <c r="TCV67" s="565" t="s">
        <v>758</v>
      </c>
      <c r="TCW67" s="565" t="s">
        <v>758</v>
      </c>
      <c r="TCX67" s="565" t="s">
        <v>758</v>
      </c>
      <c r="TCY67" s="565" t="s">
        <v>758</v>
      </c>
      <c r="TCZ67" s="565" t="s">
        <v>758</v>
      </c>
      <c r="TDA67" s="565" t="s">
        <v>758</v>
      </c>
      <c r="TDB67" s="565" t="s">
        <v>758</v>
      </c>
      <c r="TDC67" s="565" t="s">
        <v>758</v>
      </c>
      <c r="TDD67" s="565" t="s">
        <v>758</v>
      </c>
      <c r="TDE67" s="565" t="s">
        <v>758</v>
      </c>
      <c r="TDF67" s="565" t="s">
        <v>758</v>
      </c>
      <c r="TDG67" s="565" t="s">
        <v>758</v>
      </c>
      <c r="TDH67" s="565" t="s">
        <v>758</v>
      </c>
      <c r="TDI67" s="565" t="s">
        <v>758</v>
      </c>
      <c r="TDJ67" s="565" t="s">
        <v>758</v>
      </c>
      <c r="TDK67" s="565" t="s">
        <v>758</v>
      </c>
      <c r="TDL67" s="565" t="s">
        <v>758</v>
      </c>
      <c r="TDM67" s="565" t="s">
        <v>758</v>
      </c>
      <c r="TDN67" s="565" t="s">
        <v>758</v>
      </c>
      <c r="TDO67" s="565" t="s">
        <v>758</v>
      </c>
      <c r="TDP67" s="565" t="s">
        <v>758</v>
      </c>
      <c r="TDQ67" s="565" t="s">
        <v>758</v>
      </c>
      <c r="TDR67" s="565" t="s">
        <v>758</v>
      </c>
      <c r="TDS67" s="565" t="s">
        <v>758</v>
      </c>
      <c r="TDT67" s="565" t="s">
        <v>758</v>
      </c>
      <c r="TDU67" s="565" t="s">
        <v>758</v>
      </c>
      <c r="TDV67" s="565" t="s">
        <v>758</v>
      </c>
      <c r="TDW67" s="565" t="s">
        <v>758</v>
      </c>
      <c r="TDX67" s="565" t="s">
        <v>758</v>
      </c>
      <c r="TDY67" s="565" t="s">
        <v>758</v>
      </c>
      <c r="TDZ67" s="565" t="s">
        <v>758</v>
      </c>
      <c r="TEA67" s="565" t="s">
        <v>758</v>
      </c>
      <c r="TEB67" s="565" t="s">
        <v>758</v>
      </c>
      <c r="TEC67" s="565" t="s">
        <v>758</v>
      </c>
      <c r="TED67" s="565" t="s">
        <v>758</v>
      </c>
      <c r="TEE67" s="565" t="s">
        <v>758</v>
      </c>
      <c r="TEF67" s="565" t="s">
        <v>758</v>
      </c>
      <c r="TEG67" s="565" t="s">
        <v>758</v>
      </c>
      <c r="TEH67" s="565" t="s">
        <v>758</v>
      </c>
      <c r="TEI67" s="565" t="s">
        <v>758</v>
      </c>
      <c r="TEJ67" s="565" t="s">
        <v>758</v>
      </c>
      <c r="TEK67" s="565" t="s">
        <v>758</v>
      </c>
      <c r="TEL67" s="565" t="s">
        <v>758</v>
      </c>
      <c r="TEM67" s="565" t="s">
        <v>758</v>
      </c>
      <c r="TEN67" s="565" t="s">
        <v>758</v>
      </c>
      <c r="TEO67" s="565" t="s">
        <v>758</v>
      </c>
      <c r="TEP67" s="565" t="s">
        <v>758</v>
      </c>
      <c r="TEQ67" s="565" t="s">
        <v>758</v>
      </c>
      <c r="TER67" s="565" t="s">
        <v>758</v>
      </c>
      <c r="TES67" s="565" t="s">
        <v>758</v>
      </c>
      <c r="TET67" s="565" t="s">
        <v>758</v>
      </c>
      <c r="TEU67" s="565" t="s">
        <v>758</v>
      </c>
      <c r="TEV67" s="565" t="s">
        <v>758</v>
      </c>
      <c r="TEW67" s="565" t="s">
        <v>758</v>
      </c>
      <c r="TEX67" s="565" t="s">
        <v>758</v>
      </c>
      <c r="TEY67" s="565" t="s">
        <v>758</v>
      </c>
      <c r="TEZ67" s="565" t="s">
        <v>758</v>
      </c>
      <c r="TFA67" s="565" t="s">
        <v>758</v>
      </c>
      <c r="TFB67" s="565" t="s">
        <v>758</v>
      </c>
      <c r="TFC67" s="565" t="s">
        <v>758</v>
      </c>
      <c r="TFD67" s="565" t="s">
        <v>758</v>
      </c>
      <c r="TFE67" s="565" t="s">
        <v>758</v>
      </c>
      <c r="TFF67" s="565" t="s">
        <v>758</v>
      </c>
      <c r="TFG67" s="565" t="s">
        <v>758</v>
      </c>
      <c r="TFH67" s="565" t="s">
        <v>758</v>
      </c>
      <c r="TFI67" s="565" t="s">
        <v>758</v>
      </c>
      <c r="TFJ67" s="565" t="s">
        <v>758</v>
      </c>
      <c r="TFK67" s="565" t="s">
        <v>758</v>
      </c>
      <c r="TFL67" s="565" t="s">
        <v>758</v>
      </c>
      <c r="TFM67" s="565" t="s">
        <v>758</v>
      </c>
      <c r="TFN67" s="565" t="s">
        <v>758</v>
      </c>
      <c r="TFO67" s="565" t="s">
        <v>758</v>
      </c>
      <c r="TFP67" s="565" t="s">
        <v>758</v>
      </c>
      <c r="TFQ67" s="565" t="s">
        <v>758</v>
      </c>
      <c r="TFR67" s="565" t="s">
        <v>758</v>
      </c>
      <c r="TFS67" s="565" t="s">
        <v>758</v>
      </c>
      <c r="TFT67" s="565" t="s">
        <v>758</v>
      </c>
      <c r="TFU67" s="565" t="s">
        <v>758</v>
      </c>
      <c r="TFV67" s="565" t="s">
        <v>758</v>
      </c>
      <c r="TFW67" s="565" t="s">
        <v>758</v>
      </c>
      <c r="TFX67" s="565" t="s">
        <v>758</v>
      </c>
      <c r="TFY67" s="565" t="s">
        <v>758</v>
      </c>
      <c r="TFZ67" s="565" t="s">
        <v>758</v>
      </c>
      <c r="TGA67" s="565" t="s">
        <v>758</v>
      </c>
      <c r="TGB67" s="565" t="s">
        <v>758</v>
      </c>
      <c r="TGC67" s="565" t="s">
        <v>758</v>
      </c>
      <c r="TGD67" s="565" t="s">
        <v>758</v>
      </c>
      <c r="TGE67" s="565" t="s">
        <v>758</v>
      </c>
      <c r="TGF67" s="565" t="s">
        <v>758</v>
      </c>
      <c r="TGG67" s="565" t="s">
        <v>758</v>
      </c>
      <c r="TGH67" s="565" t="s">
        <v>758</v>
      </c>
      <c r="TGI67" s="565" t="s">
        <v>758</v>
      </c>
      <c r="TGJ67" s="565" t="s">
        <v>758</v>
      </c>
      <c r="TGK67" s="565" t="s">
        <v>758</v>
      </c>
      <c r="TGL67" s="565" t="s">
        <v>758</v>
      </c>
      <c r="TGM67" s="565" t="s">
        <v>758</v>
      </c>
      <c r="TGN67" s="565" t="s">
        <v>758</v>
      </c>
      <c r="TGO67" s="565" t="s">
        <v>758</v>
      </c>
      <c r="TGP67" s="565" t="s">
        <v>758</v>
      </c>
      <c r="TGQ67" s="565" t="s">
        <v>758</v>
      </c>
      <c r="TGR67" s="565" t="s">
        <v>758</v>
      </c>
      <c r="TGS67" s="565" t="s">
        <v>758</v>
      </c>
      <c r="TGT67" s="565" t="s">
        <v>758</v>
      </c>
      <c r="TGU67" s="565" t="s">
        <v>758</v>
      </c>
      <c r="TGV67" s="565" t="s">
        <v>758</v>
      </c>
      <c r="TGW67" s="565" t="s">
        <v>758</v>
      </c>
      <c r="TGX67" s="565" t="s">
        <v>758</v>
      </c>
      <c r="TGY67" s="565" t="s">
        <v>758</v>
      </c>
      <c r="TGZ67" s="565" t="s">
        <v>758</v>
      </c>
      <c r="THA67" s="565" t="s">
        <v>758</v>
      </c>
      <c r="THB67" s="565" t="s">
        <v>758</v>
      </c>
      <c r="THC67" s="565" t="s">
        <v>758</v>
      </c>
      <c r="THD67" s="565" t="s">
        <v>758</v>
      </c>
      <c r="THE67" s="565" t="s">
        <v>758</v>
      </c>
      <c r="THF67" s="565" t="s">
        <v>758</v>
      </c>
      <c r="THG67" s="565" t="s">
        <v>758</v>
      </c>
      <c r="THH67" s="565" t="s">
        <v>758</v>
      </c>
      <c r="THI67" s="565" t="s">
        <v>758</v>
      </c>
      <c r="THJ67" s="565" t="s">
        <v>758</v>
      </c>
      <c r="THK67" s="565" t="s">
        <v>758</v>
      </c>
      <c r="THL67" s="565" t="s">
        <v>758</v>
      </c>
      <c r="THM67" s="565" t="s">
        <v>758</v>
      </c>
      <c r="THN67" s="565" t="s">
        <v>758</v>
      </c>
      <c r="THO67" s="565" t="s">
        <v>758</v>
      </c>
      <c r="THP67" s="565" t="s">
        <v>758</v>
      </c>
      <c r="THQ67" s="565" t="s">
        <v>758</v>
      </c>
      <c r="THR67" s="565" t="s">
        <v>758</v>
      </c>
      <c r="THS67" s="565" t="s">
        <v>758</v>
      </c>
      <c r="THT67" s="565" t="s">
        <v>758</v>
      </c>
      <c r="THU67" s="565" t="s">
        <v>758</v>
      </c>
      <c r="THV67" s="565" t="s">
        <v>758</v>
      </c>
      <c r="THW67" s="565" t="s">
        <v>758</v>
      </c>
      <c r="THX67" s="565" t="s">
        <v>758</v>
      </c>
      <c r="THY67" s="565" t="s">
        <v>758</v>
      </c>
      <c r="THZ67" s="565" t="s">
        <v>758</v>
      </c>
      <c r="TIA67" s="565" t="s">
        <v>758</v>
      </c>
      <c r="TIB67" s="565" t="s">
        <v>758</v>
      </c>
      <c r="TIC67" s="565" t="s">
        <v>758</v>
      </c>
      <c r="TID67" s="565" t="s">
        <v>758</v>
      </c>
      <c r="TIE67" s="565" t="s">
        <v>758</v>
      </c>
      <c r="TIF67" s="565" t="s">
        <v>758</v>
      </c>
      <c r="TIG67" s="565" t="s">
        <v>758</v>
      </c>
      <c r="TIH67" s="565" t="s">
        <v>758</v>
      </c>
      <c r="TII67" s="565" t="s">
        <v>758</v>
      </c>
      <c r="TIJ67" s="565" t="s">
        <v>758</v>
      </c>
      <c r="TIK67" s="565" t="s">
        <v>758</v>
      </c>
      <c r="TIL67" s="565" t="s">
        <v>758</v>
      </c>
      <c r="TIM67" s="565" t="s">
        <v>758</v>
      </c>
      <c r="TIN67" s="565" t="s">
        <v>758</v>
      </c>
      <c r="TIO67" s="565" t="s">
        <v>758</v>
      </c>
      <c r="TIP67" s="565" t="s">
        <v>758</v>
      </c>
      <c r="TIQ67" s="565" t="s">
        <v>758</v>
      </c>
      <c r="TIR67" s="565" t="s">
        <v>758</v>
      </c>
      <c r="TIS67" s="565" t="s">
        <v>758</v>
      </c>
      <c r="TIT67" s="565" t="s">
        <v>758</v>
      </c>
      <c r="TIU67" s="565" t="s">
        <v>758</v>
      </c>
      <c r="TIV67" s="565" t="s">
        <v>758</v>
      </c>
      <c r="TIW67" s="565" t="s">
        <v>758</v>
      </c>
      <c r="TIX67" s="565" t="s">
        <v>758</v>
      </c>
      <c r="TIY67" s="565" t="s">
        <v>758</v>
      </c>
      <c r="TIZ67" s="565" t="s">
        <v>758</v>
      </c>
      <c r="TJA67" s="565" t="s">
        <v>758</v>
      </c>
      <c r="TJB67" s="565" t="s">
        <v>758</v>
      </c>
      <c r="TJC67" s="565" t="s">
        <v>758</v>
      </c>
      <c r="TJD67" s="565" t="s">
        <v>758</v>
      </c>
      <c r="TJE67" s="565" t="s">
        <v>758</v>
      </c>
      <c r="TJF67" s="565" t="s">
        <v>758</v>
      </c>
      <c r="TJG67" s="565" t="s">
        <v>758</v>
      </c>
      <c r="TJH67" s="565" t="s">
        <v>758</v>
      </c>
      <c r="TJI67" s="565" t="s">
        <v>758</v>
      </c>
      <c r="TJJ67" s="565" t="s">
        <v>758</v>
      </c>
      <c r="TJK67" s="565" t="s">
        <v>758</v>
      </c>
      <c r="TJL67" s="565" t="s">
        <v>758</v>
      </c>
      <c r="TJM67" s="565" t="s">
        <v>758</v>
      </c>
      <c r="TJN67" s="565" t="s">
        <v>758</v>
      </c>
      <c r="TJO67" s="565" t="s">
        <v>758</v>
      </c>
      <c r="TJP67" s="565" t="s">
        <v>758</v>
      </c>
      <c r="TJQ67" s="565" t="s">
        <v>758</v>
      </c>
      <c r="TJR67" s="565" t="s">
        <v>758</v>
      </c>
      <c r="TJS67" s="565" t="s">
        <v>758</v>
      </c>
      <c r="TJT67" s="565" t="s">
        <v>758</v>
      </c>
      <c r="TJU67" s="565" t="s">
        <v>758</v>
      </c>
      <c r="TJV67" s="565" t="s">
        <v>758</v>
      </c>
      <c r="TJW67" s="565" t="s">
        <v>758</v>
      </c>
      <c r="TJX67" s="565" t="s">
        <v>758</v>
      </c>
      <c r="TJY67" s="565" t="s">
        <v>758</v>
      </c>
      <c r="TJZ67" s="565" t="s">
        <v>758</v>
      </c>
      <c r="TKA67" s="565" t="s">
        <v>758</v>
      </c>
      <c r="TKB67" s="565" t="s">
        <v>758</v>
      </c>
      <c r="TKC67" s="565" t="s">
        <v>758</v>
      </c>
      <c r="TKD67" s="565" t="s">
        <v>758</v>
      </c>
      <c r="TKE67" s="565" t="s">
        <v>758</v>
      </c>
      <c r="TKF67" s="565" t="s">
        <v>758</v>
      </c>
      <c r="TKG67" s="565" t="s">
        <v>758</v>
      </c>
      <c r="TKH67" s="565" t="s">
        <v>758</v>
      </c>
      <c r="TKI67" s="565" t="s">
        <v>758</v>
      </c>
      <c r="TKJ67" s="565" t="s">
        <v>758</v>
      </c>
      <c r="TKK67" s="565" t="s">
        <v>758</v>
      </c>
      <c r="TKL67" s="565" t="s">
        <v>758</v>
      </c>
      <c r="TKM67" s="565" t="s">
        <v>758</v>
      </c>
      <c r="TKN67" s="565" t="s">
        <v>758</v>
      </c>
      <c r="TKO67" s="565" t="s">
        <v>758</v>
      </c>
      <c r="TKP67" s="565" t="s">
        <v>758</v>
      </c>
      <c r="TKQ67" s="565" t="s">
        <v>758</v>
      </c>
      <c r="TKR67" s="565" t="s">
        <v>758</v>
      </c>
      <c r="TKS67" s="565" t="s">
        <v>758</v>
      </c>
      <c r="TKT67" s="565" t="s">
        <v>758</v>
      </c>
      <c r="TKU67" s="565" t="s">
        <v>758</v>
      </c>
      <c r="TKV67" s="565" t="s">
        <v>758</v>
      </c>
      <c r="TKW67" s="565" t="s">
        <v>758</v>
      </c>
      <c r="TKX67" s="565" t="s">
        <v>758</v>
      </c>
      <c r="TKY67" s="565" t="s">
        <v>758</v>
      </c>
      <c r="TKZ67" s="565" t="s">
        <v>758</v>
      </c>
      <c r="TLA67" s="565" t="s">
        <v>758</v>
      </c>
      <c r="TLB67" s="565" t="s">
        <v>758</v>
      </c>
      <c r="TLC67" s="565" t="s">
        <v>758</v>
      </c>
      <c r="TLD67" s="565" t="s">
        <v>758</v>
      </c>
      <c r="TLE67" s="565" t="s">
        <v>758</v>
      </c>
      <c r="TLF67" s="565" t="s">
        <v>758</v>
      </c>
      <c r="TLG67" s="565" t="s">
        <v>758</v>
      </c>
      <c r="TLH67" s="565" t="s">
        <v>758</v>
      </c>
      <c r="TLI67" s="565" t="s">
        <v>758</v>
      </c>
      <c r="TLJ67" s="565" t="s">
        <v>758</v>
      </c>
      <c r="TLK67" s="565" t="s">
        <v>758</v>
      </c>
      <c r="TLL67" s="565" t="s">
        <v>758</v>
      </c>
      <c r="TLM67" s="565" t="s">
        <v>758</v>
      </c>
      <c r="TLN67" s="565" t="s">
        <v>758</v>
      </c>
      <c r="TLO67" s="565" t="s">
        <v>758</v>
      </c>
      <c r="TLP67" s="565" t="s">
        <v>758</v>
      </c>
      <c r="TLQ67" s="565" t="s">
        <v>758</v>
      </c>
      <c r="TLR67" s="565" t="s">
        <v>758</v>
      </c>
      <c r="TLS67" s="565" t="s">
        <v>758</v>
      </c>
      <c r="TLT67" s="565" t="s">
        <v>758</v>
      </c>
      <c r="TLU67" s="565" t="s">
        <v>758</v>
      </c>
      <c r="TLV67" s="565" t="s">
        <v>758</v>
      </c>
      <c r="TLW67" s="565" t="s">
        <v>758</v>
      </c>
      <c r="TLX67" s="565" t="s">
        <v>758</v>
      </c>
      <c r="TLY67" s="565" t="s">
        <v>758</v>
      </c>
      <c r="TLZ67" s="565" t="s">
        <v>758</v>
      </c>
      <c r="TMA67" s="565" t="s">
        <v>758</v>
      </c>
      <c r="TMB67" s="565" t="s">
        <v>758</v>
      </c>
      <c r="TMC67" s="565" t="s">
        <v>758</v>
      </c>
      <c r="TMD67" s="565" t="s">
        <v>758</v>
      </c>
      <c r="TME67" s="565" t="s">
        <v>758</v>
      </c>
      <c r="TMF67" s="565" t="s">
        <v>758</v>
      </c>
      <c r="TMG67" s="565" t="s">
        <v>758</v>
      </c>
      <c r="TMH67" s="565" t="s">
        <v>758</v>
      </c>
      <c r="TMI67" s="565" t="s">
        <v>758</v>
      </c>
      <c r="TMJ67" s="565" t="s">
        <v>758</v>
      </c>
      <c r="TMK67" s="565" t="s">
        <v>758</v>
      </c>
      <c r="TML67" s="565" t="s">
        <v>758</v>
      </c>
      <c r="TMM67" s="565" t="s">
        <v>758</v>
      </c>
      <c r="TMN67" s="565" t="s">
        <v>758</v>
      </c>
      <c r="TMO67" s="565" t="s">
        <v>758</v>
      </c>
      <c r="TMP67" s="565" t="s">
        <v>758</v>
      </c>
      <c r="TMQ67" s="565" t="s">
        <v>758</v>
      </c>
      <c r="TMR67" s="565" t="s">
        <v>758</v>
      </c>
      <c r="TMS67" s="565" t="s">
        <v>758</v>
      </c>
      <c r="TMT67" s="565" t="s">
        <v>758</v>
      </c>
      <c r="TMU67" s="565" t="s">
        <v>758</v>
      </c>
      <c r="TMV67" s="565" t="s">
        <v>758</v>
      </c>
      <c r="TMW67" s="565" t="s">
        <v>758</v>
      </c>
      <c r="TMX67" s="565" t="s">
        <v>758</v>
      </c>
      <c r="TMY67" s="565" t="s">
        <v>758</v>
      </c>
      <c r="TMZ67" s="565" t="s">
        <v>758</v>
      </c>
      <c r="TNA67" s="565" t="s">
        <v>758</v>
      </c>
      <c r="TNB67" s="565" t="s">
        <v>758</v>
      </c>
      <c r="TNC67" s="565" t="s">
        <v>758</v>
      </c>
      <c r="TND67" s="565" t="s">
        <v>758</v>
      </c>
      <c r="TNE67" s="565" t="s">
        <v>758</v>
      </c>
      <c r="TNF67" s="565" t="s">
        <v>758</v>
      </c>
      <c r="TNG67" s="565" t="s">
        <v>758</v>
      </c>
      <c r="TNH67" s="565" t="s">
        <v>758</v>
      </c>
      <c r="TNI67" s="565" t="s">
        <v>758</v>
      </c>
      <c r="TNJ67" s="565" t="s">
        <v>758</v>
      </c>
      <c r="TNK67" s="565" t="s">
        <v>758</v>
      </c>
      <c r="TNL67" s="565" t="s">
        <v>758</v>
      </c>
      <c r="TNM67" s="565" t="s">
        <v>758</v>
      </c>
      <c r="TNN67" s="565" t="s">
        <v>758</v>
      </c>
      <c r="TNO67" s="565" t="s">
        <v>758</v>
      </c>
      <c r="TNP67" s="565" t="s">
        <v>758</v>
      </c>
      <c r="TNQ67" s="565" t="s">
        <v>758</v>
      </c>
      <c r="TNR67" s="565" t="s">
        <v>758</v>
      </c>
      <c r="TNS67" s="565" t="s">
        <v>758</v>
      </c>
      <c r="TNT67" s="565" t="s">
        <v>758</v>
      </c>
      <c r="TNU67" s="565" t="s">
        <v>758</v>
      </c>
      <c r="TNV67" s="565" t="s">
        <v>758</v>
      </c>
      <c r="TNW67" s="565" t="s">
        <v>758</v>
      </c>
      <c r="TNX67" s="565" t="s">
        <v>758</v>
      </c>
      <c r="TNY67" s="565" t="s">
        <v>758</v>
      </c>
      <c r="TNZ67" s="565" t="s">
        <v>758</v>
      </c>
      <c r="TOA67" s="565" t="s">
        <v>758</v>
      </c>
      <c r="TOB67" s="565" t="s">
        <v>758</v>
      </c>
      <c r="TOC67" s="565" t="s">
        <v>758</v>
      </c>
      <c r="TOD67" s="565" t="s">
        <v>758</v>
      </c>
      <c r="TOE67" s="565" t="s">
        <v>758</v>
      </c>
      <c r="TOF67" s="565" t="s">
        <v>758</v>
      </c>
      <c r="TOG67" s="565" t="s">
        <v>758</v>
      </c>
      <c r="TOH67" s="565" t="s">
        <v>758</v>
      </c>
      <c r="TOI67" s="565" t="s">
        <v>758</v>
      </c>
      <c r="TOJ67" s="565" t="s">
        <v>758</v>
      </c>
      <c r="TOK67" s="565" t="s">
        <v>758</v>
      </c>
      <c r="TOL67" s="565" t="s">
        <v>758</v>
      </c>
      <c r="TOM67" s="565" t="s">
        <v>758</v>
      </c>
      <c r="TON67" s="565" t="s">
        <v>758</v>
      </c>
      <c r="TOO67" s="565" t="s">
        <v>758</v>
      </c>
      <c r="TOP67" s="565" t="s">
        <v>758</v>
      </c>
      <c r="TOQ67" s="565" t="s">
        <v>758</v>
      </c>
      <c r="TOR67" s="565" t="s">
        <v>758</v>
      </c>
      <c r="TOS67" s="565" t="s">
        <v>758</v>
      </c>
      <c r="TOT67" s="565" t="s">
        <v>758</v>
      </c>
      <c r="TOU67" s="565" t="s">
        <v>758</v>
      </c>
      <c r="TOV67" s="565" t="s">
        <v>758</v>
      </c>
      <c r="TOW67" s="565" t="s">
        <v>758</v>
      </c>
      <c r="TOX67" s="565" t="s">
        <v>758</v>
      </c>
      <c r="TOY67" s="565" t="s">
        <v>758</v>
      </c>
      <c r="TOZ67" s="565" t="s">
        <v>758</v>
      </c>
      <c r="TPA67" s="565" t="s">
        <v>758</v>
      </c>
      <c r="TPB67" s="565" t="s">
        <v>758</v>
      </c>
      <c r="TPC67" s="565" t="s">
        <v>758</v>
      </c>
      <c r="TPD67" s="565" t="s">
        <v>758</v>
      </c>
      <c r="TPE67" s="565" t="s">
        <v>758</v>
      </c>
      <c r="TPF67" s="565" t="s">
        <v>758</v>
      </c>
      <c r="TPG67" s="565" t="s">
        <v>758</v>
      </c>
      <c r="TPH67" s="565" t="s">
        <v>758</v>
      </c>
      <c r="TPI67" s="565" t="s">
        <v>758</v>
      </c>
      <c r="TPJ67" s="565" t="s">
        <v>758</v>
      </c>
      <c r="TPK67" s="565" t="s">
        <v>758</v>
      </c>
      <c r="TPL67" s="565" t="s">
        <v>758</v>
      </c>
      <c r="TPM67" s="565" t="s">
        <v>758</v>
      </c>
      <c r="TPN67" s="565" t="s">
        <v>758</v>
      </c>
      <c r="TPO67" s="565" t="s">
        <v>758</v>
      </c>
      <c r="TPP67" s="565" t="s">
        <v>758</v>
      </c>
      <c r="TPQ67" s="565" t="s">
        <v>758</v>
      </c>
      <c r="TPR67" s="565" t="s">
        <v>758</v>
      </c>
      <c r="TPS67" s="565" t="s">
        <v>758</v>
      </c>
      <c r="TPT67" s="565" t="s">
        <v>758</v>
      </c>
      <c r="TPU67" s="565" t="s">
        <v>758</v>
      </c>
      <c r="TPV67" s="565" t="s">
        <v>758</v>
      </c>
      <c r="TPW67" s="565" t="s">
        <v>758</v>
      </c>
      <c r="TPX67" s="565" t="s">
        <v>758</v>
      </c>
      <c r="TPY67" s="565" t="s">
        <v>758</v>
      </c>
      <c r="TPZ67" s="565" t="s">
        <v>758</v>
      </c>
      <c r="TQA67" s="565" t="s">
        <v>758</v>
      </c>
      <c r="TQB67" s="565" t="s">
        <v>758</v>
      </c>
      <c r="TQC67" s="565" t="s">
        <v>758</v>
      </c>
      <c r="TQD67" s="565" t="s">
        <v>758</v>
      </c>
      <c r="TQE67" s="565" t="s">
        <v>758</v>
      </c>
      <c r="TQF67" s="565" t="s">
        <v>758</v>
      </c>
      <c r="TQG67" s="565" t="s">
        <v>758</v>
      </c>
      <c r="TQH67" s="565" t="s">
        <v>758</v>
      </c>
      <c r="TQI67" s="565" t="s">
        <v>758</v>
      </c>
      <c r="TQJ67" s="565" t="s">
        <v>758</v>
      </c>
      <c r="TQK67" s="565" t="s">
        <v>758</v>
      </c>
      <c r="TQL67" s="565" t="s">
        <v>758</v>
      </c>
      <c r="TQM67" s="565" t="s">
        <v>758</v>
      </c>
      <c r="TQN67" s="565" t="s">
        <v>758</v>
      </c>
      <c r="TQO67" s="565" t="s">
        <v>758</v>
      </c>
      <c r="TQP67" s="565" t="s">
        <v>758</v>
      </c>
      <c r="TQQ67" s="565" t="s">
        <v>758</v>
      </c>
      <c r="TQR67" s="565" t="s">
        <v>758</v>
      </c>
      <c r="TQS67" s="565" t="s">
        <v>758</v>
      </c>
      <c r="TQT67" s="565" t="s">
        <v>758</v>
      </c>
      <c r="TQU67" s="565" t="s">
        <v>758</v>
      </c>
      <c r="TQV67" s="565" t="s">
        <v>758</v>
      </c>
      <c r="TQW67" s="565" t="s">
        <v>758</v>
      </c>
      <c r="TQX67" s="565" t="s">
        <v>758</v>
      </c>
      <c r="TQY67" s="565" t="s">
        <v>758</v>
      </c>
      <c r="TQZ67" s="565" t="s">
        <v>758</v>
      </c>
      <c r="TRA67" s="565" t="s">
        <v>758</v>
      </c>
      <c r="TRB67" s="565" t="s">
        <v>758</v>
      </c>
      <c r="TRC67" s="565" t="s">
        <v>758</v>
      </c>
      <c r="TRD67" s="565" t="s">
        <v>758</v>
      </c>
      <c r="TRE67" s="565" t="s">
        <v>758</v>
      </c>
      <c r="TRF67" s="565" t="s">
        <v>758</v>
      </c>
      <c r="TRG67" s="565" t="s">
        <v>758</v>
      </c>
      <c r="TRH67" s="565" t="s">
        <v>758</v>
      </c>
      <c r="TRI67" s="565" t="s">
        <v>758</v>
      </c>
      <c r="TRJ67" s="565" t="s">
        <v>758</v>
      </c>
      <c r="TRK67" s="565" t="s">
        <v>758</v>
      </c>
      <c r="TRL67" s="565" t="s">
        <v>758</v>
      </c>
      <c r="TRM67" s="565" t="s">
        <v>758</v>
      </c>
      <c r="TRN67" s="565" t="s">
        <v>758</v>
      </c>
      <c r="TRO67" s="565" t="s">
        <v>758</v>
      </c>
      <c r="TRP67" s="565" t="s">
        <v>758</v>
      </c>
      <c r="TRQ67" s="565" t="s">
        <v>758</v>
      </c>
      <c r="TRR67" s="565" t="s">
        <v>758</v>
      </c>
      <c r="TRS67" s="565" t="s">
        <v>758</v>
      </c>
      <c r="TRT67" s="565" t="s">
        <v>758</v>
      </c>
      <c r="TRU67" s="565" t="s">
        <v>758</v>
      </c>
      <c r="TRV67" s="565" t="s">
        <v>758</v>
      </c>
      <c r="TRW67" s="565" t="s">
        <v>758</v>
      </c>
      <c r="TRX67" s="565" t="s">
        <v>758</v>
      </c>
      <c r="TRY67" s="565" t="s">
        <v>758</v>
      </c>
      <c r="TRZ67" s="565" t="s">
        <v>758</v>
      </c>
      <c r="TSA67" s="565" t="s">
        <v>758</v>
      </c>
      <c r="TSB67" s="565" t="s">
        <v>758</v>
      </c>
      <c r="TSC67" s="565" t="s">
        <v>758</v>
      </c>
      <c r="TSD67" s="565" t="s">
        <v>758</v>
      </c>
      <c r="TSE67" s="565" t="s">
        <v>758</v>
      </c>
      <c r="TSF67" s="565" t="s">
        <v>758</v>
      </c>
      <c r="TSG67" s="565" t="s">
        <v>758</v>
      </c>
      <c r="TSH67" s="565" t="s">
        <v>758</v>
      </c>
      <c r="TSI67" s="565" t="s">
        <v>758</v>
      </c>
      <c r="TSJ67" s="565" t="s">
        <v>758</v>
      </c>
      <c r="TSK67" s="565" t="s">
        <v>758</v>
      </c>
      <c r="TSL67" s="565" t="s">
        <v>758</v>
      </c>
      <c r="TSM67" s="565" t="s">
        <v>758</v>
      </c>
      <c r="TSN67" s="565" t="s">
        <v>758</v>
      </c>
      <c r="TSO67" s="565" t="s">
        <v>758</v>
      </c>
      <c r="TSP67" s="565" t="s">
        <v>758</v>
      </c>
      <c r="TSQ67" s="565" t="s">
        <v>758</v>
      </c>
      <c r="TSR67" s="565" t="s">
        <v>758</v>
      </c>
      <c r="TSS67" s="565" t="s">
        <v>758</v>
      </c>
      <c r="TST67" s="565" t="s">
        <v>758</v>
      </c>
      <c r="TSU67" s="565" t="s">
        <v>758</v>
      </c>
      <c r="TSV67" s="565" t="s">
        <v>758</v>
      </c>
      <c r="TSW67" s="565" t="s">
        <v>758</v>
      </c>
      <c r="TSX67" s="565" t="s">
        <v>758</v>
      </c>
      <c r="TSY67" s="565" t="s">
        <v>758</v>
      </c>
      <c r="TSZ67" s="565" t="s">
        <v>758</v>
      </c>
      <c r="TTA67" s="565" t="s">
        <v>758</v>
      </c>
      <c r="TTB67" s="565" t="s">
        <v>758</v>
      </c>
      <c r="TTC67" s="565" t="s">
        <v>758</v>
      </c>
      <c r="TTD67" s="565" t="s">
        <v>758</v>
      </c>
      <c r="TTE67" s="565" t="s">
        <v>758</v>
      </c>
      <c r="TTF67" s="565" t="s">
        <v>758</v>
      </c>
      <c r="TTG67" s="565" t="s">
        <v>758</v>
      </c>
      <c r="TTH67" s="565" t="s">
        <v>758</v>
      </c>
      <c r="TTI67" s="565" t="s">
        <v>758</v>
      </c>
      <c r="TTJ67" s="565" t="s">
        <v>758</v>
      </c>
      <c r="TTK67" s="565" t="s">
        <v>758</v>
      </c>
      <c r="TTL67" s="565" t="s">
        <v>758</v>
      </c>
      <c r="TTM67" s="565" t="s">
        <v>758</v>
      </c>
      <c r="TTN67" s="565" t="s">
        <v>758</v>
      </c>
      <c r="TTO67" s="565" t="s">
        <v>758</v>
      </c>
      <c r="TTP67" s="565" t="s">
        <v>758</v>
      </c>
      <c r="TTQ67" s="565" t="s">
        <v>758</v>
      </c>
      <c r="TTR67" s="565" t="s">
        <v>758</v>
      </c>
      <c r="TTS67" s="565" t="s">
        <v>758</v>
      </c>
      <c r="TTT67" s="565" t="s">
        <v>758</v>
      </c>
      <c r="TTU67" s="565" t="s">
        <v>758</v>
      </c>
      <c r="TTV67" s="565" t="s">
        <v>758</v>
      </c>
      <c r="TTW67" s="565" t="s">
        <v>758</v>
      </c>
      <c r="TTX67" s="565" t="s">
        <v>758</v>
      </c>
      <c r="TTY67" s="565" t="s">
        <v>758</v>
      </c>
      <c r="TTZ67" s="565" t="s">
        <v>758</v>
      </c>
      <c r="TUA67" s="565" t="s">
        <v>758</v>
      </c>
      <c r="TUB67" s="565" t="s">
        <v>758</v>
      </c>
      <c r="TUC67" s="565" t="s">
        <v>758</v>
      </c>
      <c r="TUD67" s="565" t="s">
        <v>758</v>
      </c>
      <c r="TUE67" s="565" t="s">
        <v>758</v>
      </c>
      <c r="TUF67" s="565" t="s">
        <v>758</v>
      </c>
      <c r="TUG67" s="565" t="s">
        <v>758</v>
      </c>
      <c r="TUH67" s="565" t="s">
        <v>758</v>
      </c>
      <c r="TUI67" s="565" t="s">
        <v>758</v>
      </c>
      <c r="TUJ67" s="565" t="s">
        <v>758</v>
      </c>
      <c r="TUK67" s="565" t="s">
        <v>758</v>
      </c>
      <c r="TUL67" s="565" t="s">
        <v>758</v>
      </c>
      <c r="TUM67" s="565" t="s">
        <v>758</v>
      </c>
      <c r="TUN67" s="565" t="s">
        <v>758</v>
      </c>
      <c r="TUO67" s="565" t="s">
        <v>758</v>
      </c>
      <c r="TUP67" s="565" t="s">
        <v>758</v>
      </c>
      <c r="TUQ67" s="565" t="s">
        <v>758</v>
      </c>
      <c r="TUR67" s="565" t="s">
        <v>758</v>
      </c>
      <c r="TUS67" s="565" t="s">
        <v>758</v>
      </c>
      <c r="TUT67" s="565" t="s">
        <v>758</v>
      </c>
      <c r="TUU67" s="565" t="s">
        <v>758</v>
      </c>
      <c r="TUV67" s="565" t="s">
        <v>758</v>
      </c>
      <c r="TUW67" s="565" t="s">
        <v>758</v>
      </c>
      <c r="TUX67" s="565" t="s">
        <v>758</v>
      </c>
      <c r="TUY67" s="565" t="s">
        <v>758</v>
      </c>
      <c r="TUZ67" s="565" t="s">
        <v>758</v>
      </c>
      <c r="TVA67" s="565" t="s">
        <v>758</v>
      </c>
      <c r="TVB67" s="565" t="s">
        <v>758</v>
      </c>
      <c r="TVC67" s="565" t="s">
        <v>758</v>
      </c>
      <c r="TVD67" s="565" t="s">
        <v>758</v>
      </c>
      <c r="TVE67" s="565" t="s">
        <v>758</v>
      </c>
      <c r="TVF67" s="565" t="s">
        <v>758</v>
      </c>
      <c r="TVG67" s="565" t="s">
        <v>758</v>
      </c>
      <c r="TVH67" s="565" t="s">
        <v>758</v>
      </c>
      <c r="TVI67" s="565" t="s">
        <v>758</v>
      </c>
      <c r="TVJ67" s="565" t="s">
        <v>758</v>
      </c>
      <c r="TVK67" s="565" t="s">
        <v>758</v>
      </c>
      <c r="TVL67" s="565" t="s">
        <v>758</v>
      </c>
      <c r="TVM67" s="565" t="s">
        <v>758</v>
      </c>
      <c r="TVN67" s="565" t="s">
        <v>758</v>
      </c>
      <c r="TVO67" s="565" t="s">
        <v>758</v>
      </c>
      <c r="TVP67" s="565" t="s">
        <v>758</v>
      </c>
      <c r="TVQ67" s="565" t="s">
        <v>758</v>
      </c>
      <c r="TVR67" s="565" t="s">
        <v>758</v>
      </c>
      <c r="TVS67" s="565" t="s">
        <v>758</v>
      </c>
      <c r="TVT67" s="565" t="s">
        <v>758</v>
      </c>
      <c r="TVU67" s="565" t="s">
        <v>758</v>
      </c>
      <c r="TVV67" s="565" t="s">
        <v>758</v>
      </c>
      <c r="TVW67" s="565" t="s">
        <v>758</v>
      </c>
      <c r="TVX67" s="565" t="s">
        <v>758</v>
      </c>
      <c r="TVY67" s="565" t="s">
        <v>758</v>
      </c>
      <c r="TVZ67" s="565" t="s">
        <v>758</v>
      </c>
      <c r="TWA67" s="565" t="s">
        <v>758</v>
      </c>
      <c r="TWB67" s="565" t="s">
        <v>758</v>
      </c>
      <c r="TWC67" s="565" t="s">
        <v>758</v>
      </c>
      <c r="TWD67" s="565" t="s">
        <v>758</v>
      </c>
      <c r="TWE67" s="565" t="s">
        <v>758</v>
      </c>
      <c r="TWF67" s="565" t="s">
        <v>758</v>
      </c>
      <c r="TWG67" s="565" t="s">
        <v>758</v>
      </c>
      <c r="TWH67" s="565" t="s">
        <v>758</v>
      </c>
      <c r="TWI67" s="565" t="s">
        <v>758</v>
      </c>
      <c r="TWJ67" s="565" t="s">
        <v>758</v>
      </c>
      <c r="TWK67" s="565" t="s">
        <v>758</v>
      </c>
      <c r="TWL67" s="565" t="s">
        <v>758</v>
      </c>
      <c r="TWM67" s="565" t="s">
        <v>758</v>
      </c>
      <c r="TWN67" s="565" t="s">
        <v>758</v>
      </c>
      <c r="TWO67" s="565" t="s">
        <v>758</v>
      </c>
      <c r="TWP67" s="565" t="s">
        <v>758</v>
      </c>
      <c r="TWQ67" s="565" t="s">
        <v>758</v>
      </c>
      <c r="TWR67" s="565" t="s">
        <v>758</v>
      </c>
      <c r="TWS67" s="565" t="s">
        <v>758</v>
      </c>
      <c r="TWT67" s="565" t="s">
        <v>758</v>
      </c>
      <c r="TWU67" s="565" t="s">
        <v>758</v>
      </c>
      <c r="TWV67" s="565" t="s">
        <v>758</v>
      </c>
      <c r="TWW67" s="565" t="s">
        <v>758</v>
      </c>
      <c r="TWX67" s="565" t="s">
        <v>758</v>
      </c>
      <c r="TWY67" s="565" t="s">
        <v>758</v>
      </c>
      <c r="TWZ67" s="565" t="s">
        <v>758</v>
      </c>
      <c r="TXA67" s="565" t="s">
        <v>758</v>
      </c>
      <c r="TXB67" s="565" t="s">
        <v>758</v>
      </c>
      <c r="TXC67" s="565" t="s">
        <v>758</v>
      </c>
      <c r="TXD67" s="565" t="s">
        <v>758</v>
      </c>
      <c r="TXE67" s="565" t="s">
        <v>758</v>
      </c>
      <c r="TXF67" s="565" t="s">
        <v>758</v>
      </c>
      <c r="TXG67" s="565" t="s">
        <v>758</v>
      </c>
      <c r="TXH67" s="565" t="s">
        <v>758</v>
      </c>
      <c r="TXI67" s="565" t="s">
        <v>758</v>
      </c>
      <c r="TXJ67" s="565" t="s">
        <v>758</v>
      </c>
      <c r="TXK67" s="565" t="s">
        <v>758</v>
      </c>
      <c r="TXL67" s="565" t="s">
        <v>758</v>
      </c>
      <c r="TXM67" s="565" t="s">
        <v>758</v>
      </c>
      <c r="TXN67" s="565" t="s">
        <v>758</v>
      </c>
      <c r="TXO67" s="565" t="s">
        <v>758</v>
      </c>
      <c r="TXP67" s="565" t="s">
        <v>758</v>
      </c>
      <c r="TXQ67" s="565" t="s">
        <v>758</v>
      </c>
      <c r="TXR67" s="565" t="s">
        <v>758</v>
      </c>
      <c r="TXS67" s="565" t="s">
        <v>758</v>
      </c>
      <c r="TXT67" s="565" t="s">
        <v>758</v>
      </c>
      <c r="TXU67" s="565" t="s">
        <v>758</v>
      </c>
      <c r="TXV67" s="565" t="s">
        <v>758</v>
      </c>
      <c r="TXW67" s="565" t="s">
        <v>758</v>
      </c>
      <c r="TXX67" s="565" t="s">
        <v>758</v>
      </c>
      <c r="TXY67" s="565" t="s">
        <v>758</v>
      </c>
      <c r="TXZ67" s="565" t="s">
        <v>758</v>
      </c>
      <c r="TYA67" s="565" t="s">
        <v>758</v>
      </c>
      <c r="TYB67" s="565" t="s">
        <v>758</v>
      </c>
      <c r="TYC67" s="565" t="s">
        <v>758</v>
      </c>
      <c r="TYD67" s="565" t="s">
        <v>758</v>
      </c>
      <c r="TYE67" s="565" t="s">
        <v>758</v>
      </c>
      <c r="TYF67" s="565" t="s">
        <v>758</v>
      </c>
      <c r="TYG67" s="565" t="s">
        <v>758</v>
      </c>
      <c r="TYH67" s="565" t="s">
        <v>758</v>
      </c>
      <c r="TYI67" s="565" t="s">
        <v>758</v>
      </c>
      <c r="TYJ67" s="565" t="s">
        <v>758</v>
      </c>
      <c r="TYK67" s="565" t="s">
        <v>758</v>
      </c>
      <c r="TYL67" s="565" t="s">
        <v>758</v>
      </c>
      <c r="TYM67" s="565" t="s">
        <v>758</v>
      </c>
      <c r="TYN67" s="565" t="s">
        <v>758</v>
      </c>
      <c r="TYO67" s="565" t="s">
        <v>758</v>
      </c>
      <c r="TYP67" s="565" t="s">
        <v>758</v>
      </c>
      <c r="TYQ67" s="565" t="s">
        <v>758</v>
      </c>
      <c r="TYR67" s="565" t="s">
        <v>758</v>
      </c>
      <c r="TYS67" s="565" t="s">
        <v>758</v>
      </c>
      <c r="TYT67" s="565" t="s">
        <v>758</v>
      </c>
      <c r="TYU67" s="565" t="s">
        <v>758</v>
      </c>
      <c r="TYV67" s="565" t="s">
        <v>758</v>
      </c>
      <c r="TYW67" s="565" t="s">
        <v>758</v>
      </c>
      <c r="TYX67" s="565" t="s">
        <v>758</v>
      </c>
      <c r="TYY67" s="565" t="s">
        <v>758</v>
      </c>
      <c r="TYZ67" s="565" t="s">
        <v>758</v>
      </c>
      <c r="TZA67" s="565" t="s">
        <v>758</v>
      </c>
      <c r="TZB67" s="565" t="s">
        <v>758</v>
      </c>
      <c r="TZC67" s="565" t="s">
        <v>758</v>
      </c>
      <c r="TZD67" s="565" t="s">
        <v>758</v>
      </c>
      <c r="TZE67" s="565" t="s">
        <v>758</v>
      </c>
      <c r="TZF67" s="565" t="s">
        <v>758</v>
      </c>
      <c r="TZG67" s="565" t="s">
        <v>758</v>
      </c>
      <c r="TZH67" s="565" t="s">
        <v>758</v>
      </c>
      <c r="TZI67" s="565" t="s">
        <v>758</v>
      </c>
      <c r="TZJ67" s="565" t="s">
        <v>758</v>
      </c>
      <c r="TZK67" s="565" t="s">
        <v>758</v>
      </c>
      <c r="TZL67" s="565" t="s">
        <v>758</v>
      </c>
      <c r="TZM67" s="565" t="s">
        <v>758</v>
      </c>
      <c r="TZN67" s="565" t="s">
        <v>758</v>
      </c>
      <c r="TZO67" s="565" t="s">
        <v>758</v>
      </c>
      <c r="TZP67" s="565" t="s">
        <v>758</v>
      </c>
      <c r="TZQ67" s="565" t="s">
        <v>758</v>
      </c>
      <c r="TZR67" s="565" t="s">
        <v>758</v>
      </c>
      <c r="TZS67" s="565" t="s">
        <v>758</v>
      </c>
      <c r="TZT67" s="565" t="s">
        <v>758</v>
      </c>
      <c r="TZU67" s="565" t="s">
        <v>758</v>
      </c>
      <c r="TZV67" s="565" t="s">
        <v>758</v>
      </c>
      <c r="TZW67" s="565" t="s">
        <v>758</v>
      </c>
      <c r="TZX67" s="565" t="s">
        <v>758</v>
      </c>
      <c r="TZY67" s="565" t="s">
        <v>758</v>
      </c>
      <c r="TZZ67" s="565" t="s">
        <v>758</v>
      </c>
      <c r="UAA67" s="565" t="s">
        <v>758</v>
      </c>
      <c r="UAB67" s="565" t="s">
        <v>758</v>
      </c>
      <c r="UAC67" s="565" t="s">
        <v>758</v>
      </c>
      <c r="UAD67" s="565" t="s">
        <v>758</v>
      </c>
      <c r="UAE67" s="565" t="s">
        <v>758</v>
      </c>
      <c r="UAF67" s="565" t="s">
        <v>758</v>
      </c>
      <c r="UAG67" s="565" t="s">
        <v>758</v>
      </c>
      <c r="UAH67" s="565" t="s">
        <v>758</v>
      </c>
      <c r="UAI67" s="565" t="s">
        <v>758</v>
      </c>
      <c r="UAJ67" s="565" t="s">
        <v>758</v>
      </c>
      <c r="UAK67" s="565" t="s">
        <v>758</v>
      </c>
      <c r="UAL67" s="565" t="s">
        <v>758</v>
      </c>
      <c r="UAM67" s="565" t="s">
        <v>758</v>
      </c>
      <c r="UAN67" s="565" t="s">
        <v>758</v>
      </c>
      <c r="UAO67" s="565" t="s">
        <v>758</v>
      </c>
      <c r="UAP67" s="565" t="s">
        <v>758</v>
      </c>
      <c r="UAQ67" s="565" t="s">
        <v>758</v>
      </c>
      <c r="UAR67" s="565" t="s">
        <v>758</v>
      </c>
      <c r="UAS67" s="565" t="s">
        <v>758</v>
      </c>
      <c r="UAT67" s="565" t="s">
        <v>758</v>
      </c>
      <c r="UAU67" s="565" t="s">
        <v>758</v>
      </c>
      <c r="UAV67" s="565" t="s">
        <v>758</v>
      </c>
      <c r="UAW67" s="565" t="s">
        <v>758</v>
      </c>
      <c r="UAX67" s="565" t="s">
        <v>758</v>
      </c>
      <c r="UAY67" s="565" t="s">
        <v>758</v>
      </c>
      <c r="UAZ67" s="565" t="s">
        <v>758</v>
      </c>
      <c r="UBA67" s="565" t="s">
        <v>758</v>
      </c>
      <c r="UBB67" s="565" t="s">
        <v>758</v>
      </c>
      <c r="UBC67" s="565" t="s">
        <v>758</v>
      </c>
      <c r="UBD67" s="565" t="s">
        <v>758</v>
      </c>
      <c r="UBE67" s="565" t="s">
        <v>758</v>
      </c>
      <c r="UBF67" s="565" t="s">
        <v>758</v>
      </c>
      <c r="UBG67" s="565" t="s">
        <v>758</v>
      </c>
      <c r="UBH67" s="565" t="s">
        <v>758</v>
      </c>
      <c r="UBI67" s="565" t="s">
        <v>758</v>
      </c>
      <c r="UBJ67" s="565" t="s">
        <v>758</v>
      </c>
      <c r="UBK67" s="565" t="s">
        <v>758</v>
      </c>
      <c r="UBL67" s="565" t="s">
        <v>758</v>
      </c>
      <c r="UBM67" s="565" t="s">
        <v>758</v>
      </c>
      <c r="UBN67" s="565" t="s">
        <v>758</v>
      </c>
      <c r="UBO67" s="565" t="s">
        <v>758</v>
      </c>
      <c r="UBP67" s="565" t="s">
        <v>758</v>
      </c>
      <c r="UBQ67" s="565" t="s">
        <v>758</v>
      </c>
      <c r="UBR67" s="565" t="s">
        <v>758</v>
      </c>
      <c r="UBS67" s="565" t="s">
        <v>758</v>
      </c>
      <c r="UBT67" s="565" t="s">
        <v>758</v>
      </c>
      <c r="UBU67" s="565" t="s">
        <v>758</v>
      </c>
      <c r="UBV67" s="565" t="s">
        <v>758</v>
      </c>
      <c r="UBW67" s="565" t="s">
        <v>758</v>
      </c>
      <c r="UBX67" s="565" t="s">
        <v>758</v>
      </c>
      <c r="UBY67" s="565" t="s">
        <v>758</v>
      </c>
      <c r="UBZ67" s="565" t="s">
        <v>758</v>
      </c>
      <c r="UCA67" s="565" t="s">
        <v>758</v>
      </c>
      <c r="UCB67" s="565" t="s">
        <v>758</v>
      </c>
      <c r="UCC67" s="565" t="s">
        <v>758</v>
      </c>
      <c r="UCD67" s="565" t="s">
        <v>758</v>
      </c>
      <c r="UCE67" s="565" t="s">
        <v>758</v>
      </c>
      <c r="UCF67" s="565" t="s">
        <v>758</v>
      </c>
      <c r="UCG67" s="565" t="s">
        <v>758</v>
      </c>
      <c r="UCH67" s="565" t="s">
        <v>758</v>
      </c>
      <c r="UCI67" s="565" t="s">
        <v>758</v>
      </c>
      <c r="UCJ67" s="565" t="s">
        <v>758</v>
      </c>
      <c r="UCK67" s="565" t="s">
        <v>758</v>
      </c>
      <c r="UCL67" s="565" t="s">
        <v>758</v>
      </c>
      <c r="UCM67" s="565" t="s">
        <v>758</v>
      </c>
      <c r="UCN67" s="565" t="s">
        <v>758</v>
      </c>
      <c r="UCO67" s="565" t="s">
        <v>758</v>
      </c>
      <c r="UCP67" s="565" t="s">
        <v>758</v>
      </c>
      <c r="UCQ67" s="565" t="s">
        <v>758</v>
      </c>
      <c r="UCR67" s="565" t="s">
        <v>758</v>
      </c>
      <c r="UCS67" s="565" t="s">
        <v>758</v>
      </c>
      <c r="UCT67" s="565" t="s">
        <v>758</v>
      </c>
      <c r="UCU67" s="565" t="s">
        <v>758</v>
      </c>
      <c r="UCV67" s="565" t="s">
        <v>758</v>
      </c>
      <c r="UCW67" s="565" t="s">
        <v>758</v>
      </c>
      <c r="UCX67" s="565" t="s">
        <v>758</v>
      </c>
      <c r="UCY67" s="565" t="s">
        <v>758</v>
      </c>
      <c r="UCZ67" s="565" t="s">
        <v>758</v>
      </c>
      <c r="UDA67" s="565" t="s">
        <v>758</v>
      </c>
      <c r="UDB67" s="565" t="s">
        <v>758</v>
      </c>
      <c r="UDC67" s="565" t="s">
        <v>758</v>
      </c>
      <c r="UDD67" s="565" t="s">
        <v>758</v>
      </c>
      <c r="UDE67" s="565" t="s">
        <v>758</v>
      </c>
      <c r="UDF67" s="565" t="s">
        <v>758</v>
      </c>
      <c r="UDG67" s="565" t="s">
        <v>758</v>
      </c>
      <c r="UDH67" s="565" t="s">
        <v>758</v>
      </c>
      <c r="UDI67" s="565" t="s">
        <v>758</v>
      </c>
      <c r="UDJ67" s="565" t="s">
        <v>758</v>
      </c>
      <c r="UDK67" s="565" t="s">
        <v>758</v>
      </c>
      <c r="UDL67" s="565" t="s">
        <v>758</v>
      </c>
      <c r="UDM67" s="565" t="s">
        <v>758</v>
      </c>
      <c r="UDN67" s="565" t="s">
        <v>758</v>
      </c>
      <c r="UDO67" s="565" t="s">
        <v>758</v>
      </c>
      <c r="UDP67" s="565" t="s">
        <v>758</v>
      </c>
      <c r="UDQ67" s="565" t="s">
        <v>758</v>
      </c>
      <c r="UDR67" s="565" t="s">
        <v>758</v>
      </c>
      <c r="UDS67" s="565" t="s">
        <v>758</v>
      </c>
      <c r="UDT67" s="565" t="s">
        <v>758</v>
      </c>
      <c r="UDU67" s="565" t="s">
        <v>758</v>
      </c>
      <c r="UDV67" s="565" t="s">
        <v>758</v>
      </c>
      <c r="UDW67" s="565" t="s">
        <v>758</v>
      </c>
      <c r="UDX67" s="565" t="s">
        <v>758</v>
      </c>
      <c r="UDY67" s="565" t="s">
        <v>758</v>
      </c>
      <c r="UDZ67" s="565" t="s">
        <v>758</v>
      </c>
      <c r="UEA67" s="565" t="s">
        <v>758</v>
      </c>
      <c r="UEB67" s="565" t="s">
        <v>758</v>
      </c>
      <c r="UEC67" s="565" t="s">
        <v>758</v>
      </c>
      <c r="UED67" s="565" t="s">
        <v>758</v>
      </c>
      <c r="UEE67" s="565" t="s">
        <v>758</v>
      </c>
      <c r="UEF67" s="565" t="s">
        <v>758</v>
      </c>
      <c r="UEG67" s="565" t="s">
        <v>758</v>
      </c>
      <c r="UEH67" s="565" t="s">
        <v>758</v>
      </c>
      <c r="UEI67" s="565" t="s">
        <v>758</v>
      </c>
      <c r="UEJ67" s="565" t="s">
        <v>758</v>
      </c>
      <c r="UEK67" s="565" t="s">
        <v>758</v>
      </c>
      <c r="UEL67" s="565" t="s">
        <v>758</v>
      </c>
      <c r="UEM67" s="565" t="s">
        <v>758</v>
      </c>
      <c r="UEN67" s="565" t="s">
        <v>758</v>
      </c>
      <c r="UEO67" s="565" t="s">
        <v>758</v>
      </c>
      <c r="UEP67" s="565" t="s">
        <v>758</v>
      </c>
      <c r="UEQ67" s="565" t="s">
        <v>758</v>
      </c>
      <c r="UER67" s="565" t="s">
        <v>758</v>
      </c>
      <c r="UES67" s="565" t="s">
        <v>758</v>
      </c>
      <c r="UET67" s="565" t="s">
        <v>758</v>
      </c>
      <c r="UEU67" s="565" t="s">
        <v>758</v>
      </c>
      <c r="UEV67" s="565" t="s">
        <v>758</v>
      </c>
      <c r="UEW67" s="565" t="s">
        <v>758</v>
      </c>
      <c r="UEX67" s="565" t="s">
        <v>758</v>
      </c>
      <c r="UEY67" s="565" t="s">
        <v>758</v>
      </c>
      <c r="UEZ67" s="565" t="s">
        <v>758</v>
      </c>
      <c r="UFA67" s="565" t="s">
        <v>758</v>
      </c>
      <c r="UFB67" s="565" t="s">
        <v>758</v>
      </c>
      <c r="UFC67" s="565" t="s">
        <v>758</v>
      </c>
      <c r="UFD67" s="565" t="s">
        <v>758</v>
      </c>
      <c r="UFE67" s="565" t="s">
        <v>758</v>
      </c>
      <c r="UFF67" s="565" t="s">
        <v>758</v>
      </c>
      <c r="UFG67" s="565" t="s">
        <v>758</v>
      </c>
      <c r="UFH67" s="565" t="s">
        <v>758</v>
      </c>
      <c r="UFI67" s="565" t="s">
        <v>758</v>
      </c>
      <c r="UFJ67" s="565" t="s">
        <v>758</v>
      </c>
      <c r="UFK67" s="565" t="s">
        <v>758</v>
      </c>
      <c r="UFL67" s="565" t="s">
        <v>758</v>
      </c>
      <c r="UFM67" s="565" t="s">
        <v>758</v>
      </c>
      <c r="UFN67" s="565" t="s">
        <v>758</v>
      </c>
      <c r="UFO67" s="565" t="s">
        <v>758</v>
      </c>
      <c r="UFP67" s="565" t="s">
        <v>758</v>
      </c>
      <c r="UFQ67" s="565" t="s">
        <v>758</v>
      </c>
      <c r="UFR67" s="565" t="s">
        <v>758</v>
      </c>
      <c r="UFS67" s="565" t="s">
        <v>758</v>
      </c>
      <c r="UFT67" s="565" t="s">
        <v>758</v>
      </c>
      <c r="UFU67" s="565" t="s">
        <v>758</v>
      </c>
      <c r="UFV67" s="565" t="s">
        <v>758</v>
      </c>
      <c r="UFW67" s="565" t="s">
        <v>758</v>
      </c>
      <c r="UFX67" s="565" t="s">
        <v>758</v>
      </c>
      <c r="UFY67" s="565" t="s">
        <v>758</v>
      </c>
      <c r="UFZ67" s="565" t="s">
        <v>758</v>
      </c>
      <c r="UGA67" s="565" t="s">
        <v>758</v>
      </c>
      <c r="UGB67" s="565" t="s">
        <v>758</v>
      </c>
      <c r="UGC67" s="565" t="s">
        <v>758</v>
      </c>
      <c r="UGD67" s="565" t="s">
        <v>758</v>
      </c>
      <c r="UGE67" s="565" t="s">
        <v>758</v>
      </c>
      <c r="UGF67" s="565" t="s">
        <v>758</v>
      </c>
      <c r="UGG67" s="565" t="s">
        <v>758</v>
      </c>
      <c r="UGH67" s="565" t="s">
        <v>758</v>
      </c>
      <c r="UGI67" s="565" t="s">
        <v>758</v>
      </c>
      <c r="UGJ67" s="565" t="s">
        <v>758</v>
      </c>
      <c r="UGK67" s="565" t="s">
        <v>758</v>
      </c>
      <c r="UGL67" s="565" t="s">
        <v>758</v>
      </c>
      <c r="UGM67" s="565" t="s">
        <v>758</v>
      </c>
      <c r="UGN67" s="565" t="s">
        <v>758</v>
      </c>
      <c r="UGO67" s="565" t="s">
        <v>758</v>
      </c>
      <c r="UGP67" s="565" t="s">
        <v>758</v>
      </c>
      <c r="UGQ67" s="565" t="s">
        <v>758</v>
      </c>
      <c r="UGR67" s="565" t="s">
        <v>758</v>
      </c>
      <c r="UGS67" s="565" t="s">
        <v>758</v>
      </c>
      <c r="UGT67" s="565" t="s">
        <v>758</v>
      </c>
      <c r="UGU67" s="565" t="s">
        <v>758</v>
      </c>
      <c r="UGV67" s="565" t="s">
        <v>758</v>
      </c>
      <c r="UGW67" s="565" t="s">
        <v>758</v>
      </c>
      <c r="UGX67" s="565" t="s">
        <v>758</v>
      </c>
      <c r="UGY67" s="565" t="s">
        <v>758</v>
      </c>
      <c r="UGZ67" s="565" t="s">
        <v>758</v>
      </c>
      <c r="UHA67" s="565" t="s">
        <v>758</v>
      </c>
      <c r="UHB67" s="565" t="s">
        <v>758</v>
      </c>
      <c r="UHC67" s="565" t="s">
        <v>758</v>
      </c>
      <c r="UHD67" s="565" t="s">
        <v>758</v>
      </c>
      <c r="UHE67" s="565" t="s">
        <v>758</v>
      </c>
      <c r="UHF67" s="565" t="s">
        <v>758</v>
      </c>
      <c r="UHG67" s="565" t="s">
        <v>758</v>
      </c>
      <c r="UHH67" s="565" t="s">
        <v>758</v>
      </c>
      <c r="UHI67" s="565" t="s">
        <v>758</v>
      </c>
      <c r="UHJ67" s="565" t="s">
        <v>758</v>
      </c>
      <c r="UHK67" s="565" t="s">
        <v>758</v>
      </c>
      <c r="UHL67" s="565" t="s">
        <v>758</v>
      </c>
      <c r="UHM67" s="565" t="s">
        <v>758</v>
      </c>
      <c r="UHN67" s="565" t="s">
        <v>758</v>
      </c>
      <c r="UHO67" s="565" t="s">
        <v>758</v>
      </c>
      <c r="UHP67" s="565" t="s">
        <v>758</v>
      </c>
      <c r="UHQ67" s="565" t="s">
        <v>758</v>
      </c>
      <c r="UHR67" s="565" t="s">
        <v>758</v>
      </c>
      <c r="UHS67" s="565" t="s">
        <v>758</v>
      </c>
      <c r="UHT67" s="565" t="s">
        <v>758</v>
      </c>
      <c r="UHU67" s="565" t="s">
        <v>758</v>
      </c>
      <c r="UHV67" s="565" t="s">
        <v>758</v>
      </c>
      <c r="UHW67" s="565" t="s">
        <v>758</v>
      </c>
      <c r="UHX67" s="565" t="s">
        <v>758</v>
      </c>
      <c r="UHY67" s="565" t="s">
        <v>758</v>
      </c>
      <c r="UHZ67" s="565" t="s">
        <v>758</v>
      </c>
      <c r="UIA67" s="565" t="s">
        <v>758</v>
      </c>
      <c r="UIB67" s="565" t="s">
        <v>758</v>
      </c>
      <c r="UIC67" s="565" t="s">
        <v>758</v>
      </c>
      <c r="UID67" s="565" t="s">
        <v>758</v>
      </c>
      <c r="UIE67" s="565" t="s">
        <v>758</v>
      </c>
      <c r="UIF67" s="565" t="s">
        <v>758</v>
      </c>
      <c r="UIG67" s="565" t="s">
        <v>758</v>
      </c>
      <c r="UIH67" s="565" t="s">
        <v>758</v>
      </c>
      <c r="UII67" s="565" t="s">
        <v>758</v>
      </c>
      <c r="UIJ67" s="565" t="s">
        <v>758</v>
      </c>
      <c r="UIK67" s="565" t="s">
        <v>758</v>
      </c>
      <c r="UIL67" s="565" t="s">
        <v>758</v>
      </c>
      <c r="UIM67" s="565" t="s">
        <v>758</v>
      </c>
      <c r="UIN67" s="565" t="s">
        <v>758</v>
      </c>
      <c r="UIO67" s="565" t="s">
        <v>758</v>
      </c>
      <c r="UIP67" s="565" t="s">
        <v>758</v>
      </c>
      <c r="UIQ67" s="565" t="s">
        <v>758</v>
      </c>
      <c r="UIR67" s="565" t="s">
        <v>758</v>
      </c>
      <c r="UIS67" s="565" t="s">
        <v>758</v>
      </c>
      <c r="UIT67" s="565" t="s">
        <v>758</v>
      </c>
      <c r="UIU67" s="565" t="s">
        <v>758</v>
      </c>
      <c r="UIV67" s="565" t="s">
        <v>758</v>
      </c>
      <c r="UIW67" s="565" t="s">
        <v>758</v>
      </c>
      <c r="UIX67" s="565" t="s">
        <v>758</v>
      </c>
      <c r="UIY67" s="565" t="s">
        <v>758</v>
      </c>
      <c r="UIZ67" s="565" t="s">
        <v>758</v>
      </c>
      <c r="UJA67" s="565" t="s">
        <v>758</v>
      </c>
      <c r="UJB67" s="565" t="s">
        <v>758</v>
      </c>
      <c r="UJC67" s="565" t="s">
        <v>758</v>
      </c>
      <c r="UJD67" s="565" t="s">
        <v>758</v>
      </c>
      <c r="UJE67" s="565" t="s">
        <v>758</v>
      </c>
      <c r="UJF67" s="565" t="s">
        <v>758</v>
      </c>
      <c r="UJG67" s="565" t="s">
        <v>758</v>
      </c>
      <c r="UJH67" s="565" t="s">
        <v>758</v>
      </c>
      <c r="UJI67" s="565" t="s">
        <v>758</v>
      </c>
      <c r="UJJ67" s="565" t="s">
        <v>758</v>
      </c>
      <c r="UJK67" s="565" t="s">
        <v>758</v>
      </c>
      <c r="UJL67" s="565" t="s">
        <v>758</v>
      </c>
      <c r="UJM67" s="565" t="s">
        <v>758</v>
      </c>
      <c r="UJN67" s="565" t="s">
        <v>758</v>
      </c>
      <c r="UJO67" s="565" t="s">
        <v>758</v>
      </c>
      <c r="UJP67" s="565" t="s">
        <v>758</v>
      </c>
      <c r="UJQ67" s="565" t="s">
        <v>758</v>
      </c>
      <c r="UJR67" s="565" t="s">
        <v>758</v>
      </c>
      <c r="UJS67" s="565" t="s">
        <v>758</v>
      </c>
      <c r="UJT67" s="565" t="s">
        <v>758</v>
      </c>
      <c r="UJU67" s="565" t="s">
        <v>758</v>
      </c>
      <c r="UJV67" s="565" t="s">
        <v>758</v>
      </c>
      <c r="UJW67" s="565" t="s">
        <v>758</v>
      </c>
      <c r="UJX67" s="565" t="s">
        <v>758</v>
      </c>
      <c r="UJY67" s="565" t="s">
        <v>758</v>
      </c>
      <c r="UJZ67" s="565" t="s">
        <v>758</v>
      </c>
      <c r="UKA67" s="565" t="s">
        <v>758</v>
      </c>
      <c r="UKB67" s="565" t="s">
        <v>758</v>
      </c>
      <c r="UKC67" s="565" t="s">
        <v>758</v>
      </c>
      <c r="UKD67" s="565" t="s">
        <v>758</v>
      </c>
      <c r="UKE67" s="565" t="s">
        <v>758</v>
      </c>
      <c r="UKF67" s="565" t="s">
        <v>758</v>
      </c>
      <c r="UKG67" s="565" t="s">
        <v>758</v>
      </c>
      <c r="UKH67" s="565" t="s">
        <v>758</v>
      </c>
      <c r="UKI67" s="565" t="s">
        <v>758</v>
      </c>
      <c r="UKJ67" s="565" t="s">
        <v>758</v>
      </c>
      <c r="UKK67" s="565" t="s">
        <v>758</v>
      </c>
      <c r="UKL67" s="565" t="s">
        <v>758</v>
      </c>
      <c r="UKM67" s="565" t="s">
        <v>758</v>
      </c>
      <c r="UKN67" s="565" t="s">
        <v>758</v>
      </c>
      <c r="UKO67" s="565" t="s">
        <v>758</v>
      </c>
      <c r="UKP67" s="565" t="s">
        <v>758</v>
      </c>
      <c r="UKQ67" s="565" t="s">
        <v>758</v>
      </c>
      <c r="UKR67" s="565" t="s">
        <v>758</v>
      </c>
      <c r="UKS67" s="565" t="s">
        <v>758</v>
      </c>
      <c r="UKT67" s="565" t="s">
        <v>758</v>
      </c>
      <c r="UKU67" s="565" t="s">
        <v>758</v>
      </c>
      <c r="UKV67" s="565" t="s">
        <v>758</v>
      </c>
      <c r="UKW67" s="565" t="s">
        <v>758</v>
      </c>
      <c r="UKX67" s="565" t="s">
        <v>758</v>
      </c>
      <c r="UKY67" s="565" t="s">
        <v>758</v>
      </c>
      <c r="UKZ67" s="565" t="s">
        <v>758</v>
      </c>
      <c r="ULA67" s="565" t="s">
        <v>758</v>
      </c>
      <c r="ULB67" s="565" t="s">
        <v>758</v>
      </c>
      <c r="ULC67" s="565" t="s">
        <v>758</v>
      </c>
      <c r="ULD67" s="565" t="s">
        <v>758</v>
      </c>
      <c r="ULE67" s="565" t="s">
        <v>758</v>
      </c>
      <c r="ULF67" s="565" t="s">
        <v>758</v>
      </c>
      <c r="ULG67" s="565" t="s">
        <v>758</v>
      </c>
      <c r="ULH67" s="565" t="s">
        <v>758</v>
      </c>
      <c r="ULI67" s="565" t="s">
        <v>758</v>
      </c>
      <c r="ULJ67" s="565" t="s">
        <v>758</v>
      </c>
      <c r="ULK67" s="565" t="s">
        <v>758</v>
      </c>
      <c r="ULL67" s="565" t="s">
        <v>758</v>
      </c>
      <c r="ULM67" s="565" t="s">
        <v>758</v>
      </c>
      <c r="ULN67" s="565" t="s">
        <v>758</v>
      </c>
      <c r="ULO67" s="565" t="s">
        <v>758</v>
      </c>
      <c r="ULP67" s="565" t="s">
        <v>758</v>
      </c>
      <c r="ULQ67" s="565" t="s">
        <v>758</v>
      </c>
      <c r="ULR67" s="565" t="s">
        <v>758</v>
      </c>
      <c r="ULS67" s="565" t="s">
        <v>758</v>
      </c>
      <c r="ULT67" s="565" t="s">
        <v>758</v>
      </c>
      <c r="ULU67" s="565" t="s">
        <v>758</v>
      </c>
      <c r="ULV67" s="565" t="s">
        <v>758</v>
      </c>
      <c r="ULW67" s="565" t="s">
        <v>758</v>
      </c>
      <c r="ULX67" s="565" t="s">
        <v>758</v>
      </c>
      <c r="ULY67" s="565" t="s">
        <v>758</v>
      </c>
      <c r="ULZ67" s="565" t="s">
        <v>758</v>
      </c>
      <c r="UMA67" s="565" t="s">
        <v>758</v>
      </c>
      <c r="UMB67" s="565" t="s">
        <v>758</v>
      </c>
      <c r="UMC67" s="565" t="s">
        <v>758</v>
      </c>
      <c r="UMD67" s="565" t="s">
        <v>758</v>
      </c>
      <c r="UME67" s="565" t="s">
        <v>758</v>
      </c>
      <c r="UMF67" s="565" t="s">
        <v>758</v>
      </c>
      <c r="UMG67" s="565" t="s">
        <v>758</v>
      </c>
      <c r="UMH67" s="565" t="s">
        <v>758</v>
      </c>
      <c r="UMI67" s="565" t="s">
        <v>758</v>
      </c>
      <c r="UMJ67" s="565" t="s">
        <v>758</v>
      </c>
      <c r="UMK67" s="565" t="s">
        <v>758</v>
      </c>
      <c r="UML67" s="565" t="s">
        <v>758</v>
      </c>
      <c r="UMM67" s="565" t="s">
        <v>758</v>
      </c>
      <c r="UMN67" s="565" t="s">
        <v>758</v>
      </c>
      <c r="UMO67" s="565" t="s">
        <v>758</v>
      </c>
      <c r="UMP67" s="565" t="s">
        <v>758</v>
      </c>
      <c r="UMQ67" s="565" t="s">
        <v>758</v>
      </c>
      <c r="UMR67" s="565" t="s">
        <v>758</v>
      </c>
      <c r="UMS67" s="565" t="s">
        <v>758</v>
      </c>
      <c r="UMT67" s="565" t="s">
        <v>758</v>
      </c>
      <c r="UMU67" s="565" t="s">
        <v>758</v>
      </c>
      <c r="UMV67" s="565" t="s">
        <v>758</v>
      </c>
      <c r="UMW67" s="565" t="s">
        <v>758</v>
      </c>
      <c r="UMX67" s="565" t="s">
        <v>758</v>
      </c>
      <c r="UMY67" s="565" t="s">
        <v>758</v>
      </c>
      <c r="UMZ67" s="565" t="s">
        <v>758</v>
      </c>
      <c r="UNA67" s="565" t="s">
        <v>758</v>
      </c>
      <c r="UNB67" s="565" t="s">
        <v>758</v>
      </c>
      <c r="UNC67" s="565" t="s">
        <v>758</v>
      </c>
      <c r="UND67" s="565" t="s">
        <v>758</v>
      </c>
      <c r="UNE67" s="565" t="s">
        <v>758</v>
      </c>
      <c r="UNF67" s="565" t="s">
        <v>758</v>
      </c>
      <c r="UNG67" s="565" t="s">
        <v>758</v>
      </c>
      <c r="UNH67" s="565" t="s">
        <v>758</v>
      </c>
      <c r="UNI67" s="565" t="s">
        <v>758</v>
      </c>
      <c r="UNJ67" s="565" t="s">
        <v>758</v>
      </c>
      <c r="UNK67" s="565" t="s">
        <v>758</v>
      </c>
      <c r="UNL67" s="565" t="s">
        <v>758</v>
      </c>
      <c r="UNM67" s="565" t="s">
        <v>758</v>
      </c>
      <c r="UNN67" s="565" t="s">
        <v>758</v>
      </c>
      <c r="UNO67" s="565" t="s">
        <v>758</v>
      </c>
      <c r="UNP67" s="565" t="s">
        <v>758</v>
      </c>
      <c r="UNQ67" s="565" t="s">
        <v>758</v>
      </c>
      <c r="UNR67" s="565" t="s">
        <v>758</v>
      </c>
      <c r="UNS67" s="565" t="s">
        <v>758</v>
      </c>
      <c r="UNT67" s="565" t="s">
        <v>758</v>
      </c>
      <c r="UNU67" s="565" t="s">
        <v>758</v>
      </c>
      <c r="UNV67" s="565" t="s">
        <v>758</v>
      </c>
      <c r="UNW67" s="565" t="s">
        <v>758</v>
      </c>
      <c r="UNX67" s="565" t="s">
        <v>758</v>
      </c>
      <c r="UNY67" s="565" t="s">
        <v>758</v>
      </c>
      <c r="UNZ67" s="565" t="s">
        <v>758</v>
      </c>
      <c r="UOA67" s="565" t="s">
        <v>758</v>
      </c>
      <c r="UOB67" s="565" t="s">
        <v>758</v>
      </c>
      <c r="UOC67" s="565" t="s">
        <v>758</v>
      </c>
      <c r="UOD67" s="565" t="s">
        <v>758</v>
      </c>
      <c r="UOE67" s="565" t="s">
        <v>758</v>
      </c>
      <c r="UOF67" s="565" t="s">
        <v>758</v>
      </c>
      <c r="UOG67" s="565" t="s">
        <v>758</v>
      </c>
      <c r="UOH67" s="565" t="s">
        <v>758</v>
      </c>
      <c r="UOI67" s="565" t="s">
        <v>758</v>
      </c>
      <c r="UOJ67" s="565" t="s">
        <v>758</v>
      </c>
      <c r="UOK67" s="565" t="s">
        <v>758</v>
      </c>
      <c r="UOL67" s="565" t="s">
        <v>758</v>
      </c>
      <c r="UOM67" s="565" t="s">
        <v>758</v>
      </c>
      <c r="UON67" s="565" t="s">
        <v>758</v>
      </c>
      <c r="UOO67" s="565" t="s">
        <v>758</v>
      </c>
      <c r="UOP67" s="565" t="s">
        <v>758</v>
      </c>
      <c r="UOQ67" s="565" t="s">
        <v>758</v>
      </c>
      <c r="UOR67" s="565" t="s">
        <v>758</v>
      </c>
      <c r="UOS67" s="565" t="s">
        <v>758</v>
      </c>
      <c r="UOT67" s="565" t="s">
        <v>758</v>
      </c>
      <c r="UOU67" s="565" t="s">
        <v>758</v>
      </c>
      <c r="UOV67" s="565" t="s">
        <v>758</v>
      </c>
      <c r="UOW67" s="565" t="s">
        <v>758</v>
      </c>
      <c r="UOX67" s="565" t="s">
        <v>758</v>
      </c>
      <c r="UOY67" s="565" t="s">
        <v>758</v>
      </c>
      <c r="UOZ67" s="565" t="s">
        <v>758</v>
      </c>
      <c r="UPA67" s="565" t="s">
        <v>758</v>
      </c>
      <c r="UPB67" s="565" t="s">
        <v>758</v>
      </c>
      <c r="UPC67" s="565" t="s">
        <v>758</v>
      </c>
      <c r="UPD67" s="565" t="s">
        <v>758</v>
      </c>
      <c r="UPE67" s="565" t="s">
        <v>758</v>
      </c>
      <c r="UPF67" s="565" t="s">
        <v>758</v>
      </c>
      <c r="UPG67" s="565" t="s">
        <v>758</v>
      </c>
      <c r="UPH67" s="565" t="s">
        <v>758</v>
      </c>
      <c r="UPI67" s="565" t="s">
        <v>758</v>
      </c>
      <c r="UPJ67" s="565" t="s">
        <v>758</v>
      </c>
      <c r="UPK67" s="565" t="s">
        <v>758</v>
      </c>
      <c r="UPL67" s="565" t="s">
        <v>758</v>
      </c>
      <c r="UPM67" s="565" t="s">
        <v>758</v>
      </c>
      <c r="UPN67" s="565" t="s">
        <v>758</v>
      </c>
      <c r="UPO67" s="565" t="s">
        <v>758</v>
      </c>
      <c r="UPP67" s="565" t="s">
        <v>758</v>
      </c>
      <c r="UPQ67" s="565" t="s">
        <v>758</v>
      </c>
      <c r="UPR67" s="565" t="s">
        <v>758</v>
      </c>
      <c r="UPS67" s="565" t="s">
        <v>758</v>
      </c>
      <c r="UPT67" s="565" t="s">
        <v>758</v>
      </c>
      <c r="UPU67" s="565" t="s">
        <v>758</v>
      </c>
      <c r="UPV67" s="565" t="s">
        <v>758</v>
      </c>
      <c r="UPW67" s="565" t="s">
        <v>758</v>
      </c>
      <c r="UPX67" s="565" t="s">
        <v>758</v>
      </c>
      <c r="UPY67" s="565" t="s">
        <v>758</v>
      </c>
      <c r="UPZ67" s="565" t="s">
        <v>758</v>
      </c>
      <c r="UQA67" s="565" t="s">
        <v>758</v>
      </c>
      <c r="UQB67" s="565" t="s">
        <v>758</v>
      </c>
      <c r="UQC67" s="565" t="s">
        <v>758</v>
      </c>
      <c r="UQD67" s="565" t="s">
        <v>758</v>
      </c>
      <c r="UQE67" s="565" t="s">
        <v>758</v>
      </c>
      <c r="UQF67" s="565" t="s">
        <v>758</v>
      </c>
      <c r="UQG67" s="565" t="s">
        <v>758</v>
      </c>
      <c r="UQH67" s="565" t="s">
        <v>758</v>
      </c>
      <c r="UQI67" s="565" t="s">
        <v>758</v>
      </c>
      <c r="UQJ67" s="565" t="s">
        <v>758</v>
      </c>
      <c r="UQK67" s="565" t="s">
        <v>758</v>
      </c>
      <c r="UQL67" s="565" t="s">
        <v>758</v>
      </c>
      <c r="UQM67" s="565" t="s">
        <v>758</v>
      </c>
      <c r="UQN67" s="565" t="s">
        <v>758</v>
      </c>
      <c r="UQO67" s="565" t="s">
        <v>758</v>
      </c>
      <c r="UQP67" s="565" t="s">
        <v>758</v>
      </c>
      <c r="UQQ67" s="565" t="s">
        <v>758</v>
      </c>
      <c r="UQR67" s="565" t="s">
        <v>758</v>
      </c>
      <c r="UQS67" s="565" t="s">
        <v>758</v>
      </c>
      <c r="UQT67" s="565" t="s">
        <v>758</v>
      </c>
      <c r="UQU67" s="565" t="s">
        <v>758</v>
      </c>
      <c r="UQV67" s="565" t="s">
        <v>758</v>
      </c>
      <c r="UQW67" s="565" t="s">
        <v>758</v>
      </c>
      <c r="UQX67" s="565" t="s">
        <v>758</v>
      </c>
      <c r="UQY67" s="565" t="s">
        <v>758</v>
      </c>
      <c r="UQZ67" s="565" t="s">
        <v>758</v>
      </c>
      <c r="URA67" s="565" t="s">
        <v>758</v>
      </c>
      <c r="URB67" s="565" t="s">
        <v>758</v>
      </c>
      <c r="URC67" s="565" t="s">
        <v>758</v>
      </c>
      <c r="URD67" s="565" t="s">
        <v>758</v>
      </c>
      <c r="URE67" s="565" t="s">
        <v>758</v>
      </c>
      <c r="URF67" s="565" t="s">
        <v>758</v>
      </c>
      <c r="URG67" s="565" t="s">
        <v>758</v>
      </c>
      <c r="URH67" s="565" t="s">
        <v>758</v>
      </c>
      <c r="URI67" s="565" t="s">
        <v>758</v>
      </c>
      <c r="URJ67" s="565" t="s">
        <v>758</v>
      </c>
      <c r="URK67" s="565" t="s">
        <v>758</v>
      </c>
      <c r="URL67" s="565" t="s">
        <v>758</v>
      </c>
      <c r="URM67" s="565" t="s">
        <v>758</v>
      </c>
      <c r="URN67" s="565" t="s">
        <v>758</v>
      </c>
      <c r="URO67" s="565" t="s">
        <v>758</v>
      </c>
      <c r="URP67" s="565" t="s">
        <v>758</v>
      </c>
      <c r="URQ67" s="565" t="s">
        <v>758</v>
      </c>
      <c r="URR67" s="565" t="s">
        <v>758</v>
      </c>
      <c r="URS67" s="565" t="s">
        <v>758</v>
      </c>
      <c r="URT67" s="565" t="s">
        <v>758</v>
      </c>
      <c r="URU67" s="565" t="s">
        <v>758</v>
      </c>
      <c r="URV67" s="565" t="s">
        <v>758</v>
      </c>
      <c r="URW67" s="565" t="s">
        <v>758</v>
      </c>
      <c r="URX67" s="565" t="s">
        <v>758</v>
      </c>
      <c r="URY67" s="565" t="s">
        <v>758</v>
      </c>
      <c r="URZ67" s="565" t="s">
        <v>758</v>
      </c>
      <c r="USA67" s="565" t="s">
        <v>758</v>
      </c>
      <c r="USB67" s="565" t="s">
        <v>758</v>
      </c>
      <c r="USC67" s="565" t="s">
        <v>758</v>
      </c>
      <c r="USD67" s="565" t="s">
        <v>758</v>
      </c>
      <c r="USE67" s="565" t="s">
        <v>758</v>
      </c>
      <c r="USF67" s="565" t="s">
        <v>758</v>
      </c>
      <c r="USG67" s="565" t="s">
        <v>758</v>
      </c>
      <c r="USH67" s="565" t="s">
        <v>758</v>
      </c>
      <c r="USI67" s="565" t="s">
        <v>758</v>
      </c>
      <c r="USJ67" s="565" t="s">
        <v>758</v>
      </c>
      <c r="USK67" s="565" t="s">
        <v>758</v>
      </c>
      <c r="USL67" s="565" t="s">
        <v>758</v>
      </c>
      <c r="USM67" s="565" t="s">
        <v>758</v>
      </c>
      <c r="USN67" s="565" t="s">
        <v>758</v>
      </c>
      <c r="USO67" s="565" t="s">
        <v>758</v>
      </c>
      <c r="USP67" s="565" t="s">
        <v>758</v>
      </c>
      <c r="USQ67" s="565" t="s">
        <v>758</v>
      </c>
      <c r="USR67" s="565" t="s">
        <v>758</v>
      </c>
      <c r="USS67" s="565" t="s">
        <v>758</v>
      </c>
      <c r="UST67" s="565" t="s">
        <v>758</v>
      </c>
      <c r="USU67" s="565" t="s">
        <v>758</v>
      </c>
      <c r="USV67" s="565" t="s">
        <v>758</v>
      </c>
      <c r="USW67" s="565" t="s">
        <v>758</v>
      </c>
      <c r="USX67" s="565" t="s">
        <v>758</v>
      </c>
      <c r="USY67" s="565" t="s">
        <v>758</v>
      </c>
      <c r="USZ67" s="565" t="s">
        <v>758</v>
      </c>
      <c r="UTA67" s="565" t="s">
        <v>758</v>
      </c>
      <c r="UTB67" s="565" t="s">
        <v>758</v>
      </c>
      <c r="UTC67" s="565" t="s">
        <v>758</v>
      </c>
      <c r="UTD67" s="565" t="s">
        <v>758</v>
      </c>
      <c r="UTE67" s="565" t="s">
        <v>758</v>
      </c>
      <c r="UTF67" s="565" t="s">
        <v>758</v>
      </c>
      <c r="UTG67" s="565" t="s">
        <v>758</v>
      </c>
      <c r="UTH67" s="565" t="s">
        <v>758</v>
      </c>
      <c r="UTI67" s="565" t="s">
        <v>758</v>
      </c>
      <c r="UTJ67" s="565" t="s">
        <v>758</v>
      </c>
      <c r="UTK67" s="565" t="s">
        <v>758</v>
      </c>
      <c r="UTL67" s="565" t="s">
        <v>758</v>
      </c>
      <c r="UTM67" s="565" t="s">
        <v>758</v>
      </c>
      <c r="UTN67" s="565" t="s">
        <v>758</v>
      </c>
      <c r="UTO67" s="565" t="s">
        <v>758</v>
      </c>
      <c r="UTP67" s="565" t="s">
        <v>758</v>
      </c>
      <c r="UTQ67" s="565" t="s">
        <v>758</v>
      </c>
      <c r="UTR67" s="565" t="s">
        <v>758</v>
      </c>
      <c r="UTS67" s="565" t="s">
        <v>758</v>
      </c>
      <c r="UTT67" s="565" t="s">
        <v>758</v>
      </c>
      <c r="UTU67" s="565" t="s">
        <v>758</v>
      </c>
      <c r="UTV67" s="565" t="s">
        <v>758</v>
      </c>
      <c r="UTW67" s="565" t="s">
        <v>758</v>
      </c>
      <c r="UTX67" s="565" t="s">
        <v>758</v>
      </c>
      <c r="UTY67" s="565" t="s">
        <v>758</v>
      </c>
      <c r="UTZ67" s="565" t="s">
        <v>758</v>
      </c>
      <c r="UUA67" s="565" t="s">
        <v>758</v>
      </c>
      <c r="UUB67" s="565" t="s">
        <v>758</v>
      </c>
      <c r="UUC67" s="565" t="s">
        <v>758</v>
      </c>
      <c r="UUD67" s="565" t="s">
        <v>758</v>
      </c>
      <c r="UUE67" s="565" t="s">
        <v>758</v>
      </c>
      <c r="UUF67" s="565" t="s">
        <v>758</v>
      </c>
      <c r="UUG67" s="565" t="s">
        <v>758</v>
      </c>
      <c r="UUH67" s="565" t="s">
        <v>758</v>
      </c>
      <c r="UUI67" s="565" t="s">
        <v>758</v>
      </c>
      <c r="UUJ67" s="565" t="s">
        <v>758</v>
      </c>
      <c r="UUK67" s="565" t="s">
        <v>758</v>
      </c>
      <c r="UUL67" s="565" t="s">
        <v>758</v>
      </c>
      <c r="UUM67" s="565" t="s">
        <v>758</v>
      </c>
      <c r="UUN67" s="565" t="s">
        <v>758</v>
      </c>
      <c r="UUO67" s="565" t="s">
        <v>758</v>
      </c>
      <c r="UUP67" s="565" t="s">
        <v>758</v>
      </c>
      <c r="UUQ67" s="565" t="s">
        <v>758</v>
      </c>
      <c r="UUR67" s="565" t="s">
        <v>758</v>
      </c>
      <c r="UUS67" s="565" t="s">
        <v>758</v>
      </c>
      <c r="UUT67" s="565" t="s">
        <v>758</v>
      </c>
      <c r="UUU67" s="565" t="s">
        <v>758</v>
      </c>
      <c r="UUV67" s="565" t="s">
        <v>758</v>
      </c>
      <c r="UUW67" s="565" t="s">
        <v>758</v>
      </c>
      <c r="UUX67" s="565" t="s">
        <v>758</v>
      </c>
      <c r="UUY67" s="565" t="s">
        <v>758</v>
      </c>
      <c r="UUZ67" s="565" t="s">
        <v>758</v>
      </c>
      <c r="UVA67" s="565" t="s">
        <v>758</v>
      </c>
      <c r="UVB67" s="565" t="s">
        <v>758</v>
      </c>
      <c r="UVC67" s="565" t="s">
        <v>758</v>
      </c>
      <c r="UVD67" s="565" t="s">
        <v>758</v>
      </c>
      <c r="UVE67" s="565" t="s">
        <v>758</v>
      </c>
      <c r="UVF67" s="565" t="s">
        <v>758</v>
      </c>
      <c r="UVG67" s="565" t="s">
        <v>758</v>
      </c>
      <c r="UVH67" s="565" t="s">
        <v>758</v>
      </c>
      <c r="UVI67" s="565" t="s">
        <v>758</v>
      </c>
      <c r="UVJ67" s="565" t="s">
        <v>758</v>
      </c>
      <c r="UVK67" s="565" t="s">
        <v>758</v>
      </c>
      <c r="UVL67" s="565" t="s">
        <v>758</v>
      </c>
      <c r="UVM67" s="565" t="s">
        <v>758</v>
      </c>
      <c r="UVN67" s="565" t="s">
        <v>758</v>
      </c>
      <c r="UVO67" s="565" t="s">
        <v>758</v>
      </c>
      <c r="UVP67" s="565" t="s">
        <v>758</v>
      </c>
      <c r="UVQ67" s="565" t="s">
        <v>758</v>
      </c>
      <c r="UVR67" s="565" t="s">
        <v>758</v>
      </c>
      <c r="UVS67" s="565" t="s">
        <v>758</v>
      </c>
      <c r="UVT67" s="565" t="s">
        <v>758</v>
      </c>
      <c r="UVU67" s="565" t="s">
        <v>758</v>
      </c>
      <c r="UVV67" s="565" t="s">
        <v>758</v>
      </c>
      <c r="UVW67" s="565" t="s">
        <v>758</v>
      </c>
      <c r="UVX67" s="565" t="s">
        <v>758</v>
      </c>
      <c r="UVY67" s="565" t="s">
        <v>758</v>
      </c>
      <c r="UVZ67" s="565" t="s">
        <v>758</v>
      </c>
      <c r="UWA67" s="565" t="s">
        <v>758</v>
      </c>
      <c r="UWB67" s="565" t="s">
        <v>758</v>
      </c>
      <c r="UWC67" s="565" t="s">
        <v>758</v>
      </c>
      <c r="UWD67" s="565" t="s">
        <v>758</v>
      </c>
      <c r="UWE67" s="565" t="s">
        <v>758</v>
      </c>
      <c r="UWF67" s="565" t="s">
        <v>758</v>
      </c>
      <c r="UWG67" s="565" t="s">
        <v>758</v>
      </c>
      <c r="UWH67" s="565" t="s">
        <v>758</v>
      </c>
      <c r="UWI67" s="565" t="s">
        <v>758</v>
      </c>
      <c r="UWJ67" s="565" t="s">
        <v>758</v>
      </c>
      <c r="UWK67" s="565" t="s">
        <v>758</v>
      </c>
      <c r="UWL67" s="565" t="s">
        <v>758</v>
      </c>
      <c r="UWM67" s="565" t="s">
        <v>758</v>
      </c>
      <c r="UWN67" s="565" t="s">
        <v>758</v>
      </c>
      <c r="UWO67" s="565" t="s">
        <v>758</v>
      </c>
      <c r="UWP67" s="565" t="s">
        <v>758</v>
      </c>
      <c r="UWQ67" s="565" t="s">
        <v>758</v>
      </c>
      <c r="UWR67" s="565" t="s">
        <v>758</v>
      </c>
      <c r="UWS67" s="565" t="s">
        <v>758</v>
      </c>
      <c r="UWT67" s="565" t="s">
        <v>758</v>
      </c>
      <c r="UWU67" s="565" t="s">
        <v>758</v>
      </c>
      <c r="UWV67" s="565" t="s">
        <v>758</v>
      </c>
      <c r="UWW67" s="565" t="s">
        <v>758</v>
      </c>
      <c r="UWX67" s="565" t="s">
        <v>758</v>
      </c>
      <c r="UWY67" s="565" t="s">
        <v>758</v>
      </c>
      <c r="UWZ67" s="565" t="s">
        <v>758</v>
      </c>
      <c r="UXA67" s="565" t="s">
        <v>758</v>
      </c>
      <c r="UXB67" s="565" t="s">
        <v>758</v>
      </c>
      <c r="UXC67" s="565" t="s">
        <v>758</v>
      </c>
      <c r="UXD67" s="565" t="s">
        <v>758</v>
      </c>
      <c r="UXE67" s="565" t="s">
        <v>758</v>
      </c>
      <c r="UXF67" s="565" t="s">
        <v>758</v>
      </c>
      <c r="UXG67" s="565" t="s">
        <v>758</v>
      </c>
      <c r="UXH67" s="565" t="s">
        <v>758</v>
      </c>
      <c r="UXI67" s="565" t="s">
        <v>758</v>
      </c>
      <c r="UXJ67" s="565" t="s">
        <v>758</v>
      </c>
      <c r="UXK67" s="565" t="s">
        <v>758</v>
      </c>
      <c r="UXL67" s="565" t="s">
        <v>758</v>
      </c>
      <c r="UXM67" s="565" t="s">
        <v>758</v>
      </c>
      <c r="UXN67" s="565" t="s">
        <v>758</v>
      </c>
      <c r="UXO67" s="565" t="s">
        <v>758</v>
      </c>
      <c r="UXP67" s="565" t="s">
        <v>758</v>
      </c>
      <c r="UXQ67" s="565" t="s">
        <v>758</v>
      </c>
      <c r="UXR67" s="565" t="s">
        <v>758</v>
      </c>
      <c r="UXS67" s="565" t="s">
        <v>758</v>
      </c>
      <c r="UXT67" s="565" t="s">
        <v>758</v>
      </c>
      <c r="UXU67" s="565" t="s">
        <v>758</v>
      </c>
      <c r="UXV67" s="565" t="s">
        <v>758</v>
      </c>
      <c r="UXW67" s="565" t="s">
        <v>758</v>
      </c>
      <c r="UXX67" s="565" t="s">
        <v>758</v>
      </c>
      <c r="UXY67" s="565" t="s">
        <v>758</v>
      </c>
      <c r="UXZ67" s="565" t="s">
        <v>758</v>
      </c>
      <c r="UYA67" s="565" t="s">
        <v>758</v>
      </c>
      <c r="UYB67" s="565" t="s">
        <v>758</v>
      </c>
      <c r="UYC67" s="565" t="s">
        <v>758</v>
      </c>
      <c r="UYD67" s="565" t="s">
        <v>758</v>
      </c>
      <c r="UYE67" s="565" t="s">
        <v>758</v>
      </c>
      <c r="UYF67" s="565" t="s">
        <v>758</v>
      </c>
      <c r="UYG67" s="565" t="s">
        <v>758</v>
      </c>
      <c r="UYH67" s="565" t="s">
        <v>758</v>
      </c>
      <c r="UYI67" s="565" t="s">
        <v>758</v>
      </c>
      <c r="UYJ67" s="565" t="s">
        <v>758</v>
      </c>
      <c r="UYK67" s="565" t="s">
        <v>758</v>
      </c>
      <c r="UYL67" s="565" t="s">
        <v>758</v>
      </c>
      <c r="UYM67" s="565" t="s">
        <v>758</v>
      </c>
      <c r="UYN67" s="565" t="s">
        <v>758</v>
      </c>
      <c r="UYO67" s="565" t="s">
        <v>758</v>
      </c>
      <c r="UYP67" s="565" t="s">
        <v>758</v>
      </c>
      <c r="UYQ67" s="565" t="s">
        <v>758</v>
      </c>
      <c r="UYR67" s="565" t="s">
        <v>758</v>
      </c>
      <c r="UYS67" s="565" t="s">
        <v>758</v>
      </c>
      <c r="UYT67" s="565" t="s">
        <v>758</v>
      </c>
      <c r="UYU67" s="565" t="s">
        <v>758</v>
      </c>
      <c r="UYV67" s="565" t="s">
        <v>758</v>
      </c>
      <c r="UYW67" s="565" t="s">
        <v>758</v>
      </c>
      <c r="UYX67" s="565" t="s">
        <v>758</v>
      </c>
      <c r="UYY67" s="565" t="s">
        <v>758</v>
      </c>
      <c r="UYZ67" s="565" t="s">
        <v>758</v>
      </c>
      <c r="UZA67" s="565" t="s">
        <v>758</v>
      </c>
      <c r="UZB67" s="565" t="s">
        <v>758</v>
      </c>
      <c r="UZC67" s="565" t="s">
        <v>758</v>
      </c>
      <c r="UZD67" s="565" t="s">
        <v>758</v>
      </c>
      <c r="UZE67" s="565" t="s">
        <v>758</v>
      </c>
      <c r="UZF67" s="565" t="s">
        <v>758</v>
      </c>
      <c r="UZG67" s="565" t="s">
        <v>758</v>
      </c>
      <c r="UZH67" s="565" t="s">
        <v>758</v>
      </c>
      <c r="UZI67" s="565" t="s">
        <v>758</v>
      </c>
      <c r="UZJ67" s="565" t="s">
        <v>758</v>
      </c>
      <c r="UZK67" s="565" t="s">
        <v>758</v>
      </c>
      <c r="UZL67" s="565" t="s">
        <v>758</v>
      </c>
      <c r="UZM67" s="565" t="s">
        <v>758</v>
      </c>
      <c r="UZN67" s="565" t="s">
        <v>758</v>
      </c>
      <c r="UZO67" s="565" t="s">
        <v>758</v>
      </c>
      <c r="UZP67" s="565" t="s">
        <v>758</v>
      </c>
      <c r="UZQ67" s="565" t="s">
        <v>758</v>
      </c>
      <c r="UZR67" s="565" t="s">
        <v>758</v>
      </c>
      <c r="UZS67" s="565" t="s">
        <v>758</v>
      </c>
      <c r="UZT67" s="565" t="s">
        <v>758</v>
      </c>
      <c r="UZU67" s="565" t="s">
        <v>758</v>
      </c>
      <c r="UZV67" s="565" t="s">
        <v>758</v>
      </c>
      <c r="UZW67" s="565" t="s">
        <v>758</v>
      </c>
      <c r="UZX67" s="565" t="s">
        <v>758</v>
      </c>
      <c r="UZY67" s="565" t="s">
        <v>758</v>
      </c>
      <c r="UZZ67" s="565" t="s">
        <v>758</v>
      </c>
      <c r="VAA67" s="565" t="s">
        <v>758</v>
      </c>
      <c r="VAB67" s="565" t="s">
        <v>758</v>
      </c>
      <c r="VAC67" s="565" t="s">
        <v>758</v>
      </c>
      <c r="VAD67" s="565" t="s">
        <v>758</v>
      </c>
      <c r="VAE67" s="565" t="s">
        <v>758</v>
      </c>
      <c r="VAF67" s="565" t="s">
        <v>758</v>
      </c>
      <c r="VAG67" s="565" t="s">
        <v>758</v>
      </c>
      <c r="VAH67" s="565" t="s">
        <v>758</v>
      </c>
      <c r="VAI67" s="565" t="s">
        <v>758</v>
      </c>
      <c r="VAJ67" s="565" t="s">
        <v>758</v>
      </c>
      <c r="VAK67" s="565" t="s">
        <v>758</v>
      </c>
      <c r="VAL67" s="565" t="s">
        <v>758</v>
      </c>
      <c r="VAM67" s="565" t="s">
        <v>758</v>
      </c>
      <c r="VAN67" s="565" t="s">
        <v>758</v>
      </c>
      <c r="VAO67" s="565" t="s">
        <v>758</v>
      </c>
      <c r="VAP67" s="565" t="s">
        <v>758</v>
      </c>
      <c r="VAQ67" s="565" t="s">
        <v>758</v>
      </c>
      <c r="VAR67" s="565" t="s">
        <v>758</v>
      </c>
      <c r="VAS67" s="565" t="s">
        <v>758</v>
      </c>
      <c r="VAT67" s="565" t="s">
        <v>758</v>
      </c>
      <c r="VAU67" s="565" t="s">
        <v>758</v>
      </c>
      <c r="VAV67" s="565" t="s">
        <v>758</v>
      </c>
      <c r="VAW67" s="565" t="s">
        <v>758</v>
      </c>
      <c r="VAX67" s="565" t="s">
        <v>758</v>
      </c>
      <c r="VAY67" s="565" t="s">
        <v>758</v>
      </c>
      <c r="VAZ67" s="565" t="s">
        <v>758</v>
      </c>
      <c r="VBA67" s="565" t="s">
        <v>758</v>
      </c>
      <c r="VBB67" s="565" t="s">
        <v>758</v>
      </c>
      <c r="VBC67" s="565" t="s">
        <v>758</v>
      </c>
      <c r="VBD67" s="565" t="s">
        <v>758</v>
      </c>
      <c r="VBE67" s="565" t="s">
        <v>758</v>
      </c>
      <c r="VBF67" s="565" t="s">
        <v>758</v>
      </c>
      <c r="VBG67" s="565" t="s">
        <v>758</v>
      </c>
      <c r="VBH67" s="565" t="s">
        <v>758</v>
      </c>
      <c r="VBI67" s="565" t="s">
        <v>758</v>
      </c>
      <c r="VBJ67" s="565" t="s">
        <v>758</v>
      </c>
      <c r="VBK67" s="565" t="s">
        <v>758</v>
      </c>
      <c r="VBL67" s="565" t="s">
        <v>758</v>
      </c>
      <c r="VBM67" s="565" t="s">
        <v>758</v>
      </c>
      <c r="VBN67" s="565" t="s">
        <v>758</v>
      </c>
      <c r="VBO67" s="565" t="s">
        <v>758</v>
      </c>
      <c r="VBP67" s="565" t="s">
        <v>758</v>
      </c>
      <c r="VBQ67" s="565" t="s">
        <v>758</v>
      </c>
      <c r="VBR67" s="565" t="s">
        <v>758</v>
      </c>
      <c r="VBS67" s="565" t="s">
        <v>758</v>
      </c>
      <c r="VBT67" s="565" t="s">
        <v>758</v>
      </c>
      <c r="VBU67" s="565" t="s">
        <v>758</v>
      </c>
      <c r="VBV67" s="565" t="s">
        <v>758</v>
      </c>
      <c r="VBW67" s="565" t="s">
        <v>758</v>
      </c>
      <c r="VBX67" s="565" t="s">
        <v>758</v>
      </c>
      <c r="VBY67" s="565" t="s">
        <v>758</v>
      </c>
      <c r="VBZ67" s="565" t="s">
        <v>758</v>
      </c>
      <c r="VCA67" s="565" t="s">
        <v>758</v>
      </c>
      <c r="VCB67" s="565" t="s">
        <v>758</v>
      </c>
      <c r="VCC67" s="565" t="s">
        <v>758</v>
      </c>
      <c r="VCD67" s="565" t="s">
        <v>758</v>
      </c>
      <c r="VCE67" s="565" t="s">
        <v>758</v>
      </c>
      <c r="VCF67" s="565" t="s">
        <v>758</v>
      </c>
      <c r="VCG67" s="565" t="s">
        <v>758</v>
      </c>
      <c r="VCH67" s="565" t="s">
        <v>758</v>
      </c>
      <c r="VCI67" s="565" t="s">
        <v>758</v>
      </c>
      <c r="VCJ67" s="565" t="s">
        <v>758</v>
      </c>
      <c r="VCK67" s="565" t="s">
        <v>758</v>
      </c>
      <c r="VCL67" s="565" t="s">
        <v>758</v>
      </c>
      <c r="VCM67" s="565" t="s">
        <v>758</v>
      </c>
      <c r="VCN67" s="565" t="s">
        <v>758</v>
      </c>
      <c r="VCO67" s="565" t="s">
        <v>758</v>
      </c>
      <c r="VCP67" s="565" t="s">
        <v>758</v>
      </c>
      <c r="VCQ67" s="565" t="s">
        <v>758</v>
      </c>
      <c r="VCR67" s="565" t="s">
        <v>758</v>
      </c>
      <c r="VCS67" s="565" t="s">
        <v>758</v>
      </c>
      <c r="VCT67" s="565" t="s">
        <v>758</v>
      </c>
      <c r="VCU67" s="565" t="s">
        <v>758</v>
      </c>
      <c r="VCV67" s="565" t="s">
        <v>758</v>
      </c>
      <c r="VCW67" s="565" t="s">
        <v>758</v>
      </c>
      <c r="VCX67" s="565" t="s">
        <v>758</v>
      </c>
      <c r="VCY67" s="565" t="s">
        <v>758</v>
      </c>
      <c r="VCZ67" s="565" t="s">
        <v>758</v>
      </c>
      <c r="VDA67" s="565" t="s">
        <v>758</v>
      </c>
      <c r="VDB67" s="565" t="s">
        <v>758</v>
      </c>
      <c r="VDC67" s="565" t="s">
        <v>758</v>
      </c>
      <c r="VDD67" s="565" t="s">
        <v>758</v>
      </c>
      <c r="VDE67" s="565" t="s">
        <v>758</v>
      </c>
      <c r="VDF67" s="565" t="s">
        <v>758</v>
      </c>
      <c r="VDG67" s="565" t="s">
        <v>758</v>
      </c>
      <c r="VDH67" s="565" t="s">
        <v>758</v>
      </c>
      <c r="VDI67" s="565" t="s">
        <v>758</v>
      </c>
      <c r="VDJ67" s="565" t="s">
        <v>758</v>
      </c>
      <c r="VDK67" s="565" t="s">
        <v>758</v>
      </c>
      <c r="VDL67" s="565" t="s">
        <v>758</v>
      </c>
      <c r="VDM67" s="565" t="s">
        <v>758</v>
      </c>
      <c r="VDN67" s="565" t="s">
        <v>758</v>
      </c>
      <c r="VDO67" s="565" t="s">
        <v>758</v>
      </c>
      <c r="VDP67" s="565" t="s">
        <v>758</v>
      </c>
      <c r="VDQ67" s="565" t="s">
        <v>758</v>
      </c>
      <c r="VDR67" s="565" t="s">
        <v>758</v>
      </c>
      <c r="VDS67" s="565" t="s">
        <v>758</v>
      </c>
      <c r="VDT67" s="565" t="s">
        <v>758</v>
      </c>
      <c r="VDU67" s="565" t="s">
        <v>758</v>
      </c>
      <c r="VDV67" s="565" t="s">
        <v>758</v>
      </c>
      <c r="VDW67" s="565" t="s">
        <v>758</v>
      </c>
      <c r="VDX67" s="565" t="s">
        <v>758</v>
      </c>
      <c r="VDY67" s="565" t="s">
        <v>758</v>
      </c>
      <c r="VDZ67" s="565" t="s">
        <v>758</v>
      </c>
      <c r="VEA67" s="565" t="s">
        <v>758</v>
      </c>
      <c r="VEB67" s="565" t="s">
        <v>758</v>
      </c>
      <c r="VEC67" s="565" t="s">
        <v>758</v>
      </c>
      <c r="VED67" s="565" t="s">
        <v>758</v>
      </c>
      <c r="VEE67" s="565" t="s">
        <v>758</v>
      </c>
      <c r="VEF67" s="565" t="s">
        <v>758</v>
      </c>
      <c r="VEG67" s="565" t="s">
        <v>758</v>
      </c>
      <c r="VEH67" s="565" t="s">
        <v>758</v>
      </c>
      <c r="VEI67" s="565" t="s">
        <v>758</v>
      </c>
      <c r="VEJ67" s="565" t="s">
        <v>758</v>
      </c>
      <c r="VEK67" s="565" t="s">
        <v>758</v>
      </c>
      <c r="VEL67" s="565" t="s">
        <v>758</v>
      </c>
      <c r="VEM67" s="565" t="s">
        <v>758</v>
      </c>
      <c r="VEN67" s="565" t="s">
        <v>758</v>
      </c>
      <c r="VEO67" s="565" t="s">
        <v>758</v>
      </c>
      <c r="VEP67" s="565" t="s">
        <v>758</v>
      </c>
      <c r="VEQ67" s="565" t="s">
        <v>758</v>
      </c>
      <c r="VER67" s="565" t="s">
        <v>758</v>
      </c>
      <c r="VES67" s="565" t="s">
        <v>758</v>
      </c>
      <c r="VET67" s="565" t="s">
        <v>758</v>
      </c>
      <c r="VEU67" s="565" t="s">
        <v>758</v>
      </c>
      <c r="VEV67" s="565" t="s">
        <v>758</v>
      </c>
      <c r="VEW67" s="565" t="s">
        <v>758</v>
      </c>
      <c r="VEX67" s="565" t="s">
        <v>758</v>
      </c>
      <c r="VEY67" s="565" t="s">
        <v>758</v>
      </c>
      <c r="VEZ67" s="565" t="s">
        <v>758</v>
      </c>
      <c r="VFA67" s="565" t="s">
        <v>758</v>
      </c>
      <c r="VFB67" s="565" t="s">
        <v>758</v>
      </c>
      <c r="VFC67" s="565" t="s">
        <v>758</v>
      </c>
      <c r="VFD67" s="565" t="s">
        <v>758</v>
      </c>
      <c r="VFE67" s="565" t="s">
        <v>758</v>
      </c>
      <c r="VFF67" s="565" t="s">
        <v>758</v>
      </c>
      <c r="VFG67" s="565" t="s">
        <v>758</v>
      </c>
      <c r="VFH67" s="565" t="s">
        <v>758</v>
      </c>
      <c r="VFI67" s="565" t="s">
        <v>758</v>
      </c>
      <c r="VFJ67" s="565" t="s">
        <v>758</v>
      </c>
      <c r="VFK67" s="565" t="s">
        <v>758</v>
      </c>
      <c r="VFL67" s="565" t="s">
        <v>758</v>
      </c>
      <c r="VFM67" s="565" t="s">
        <v>758</v>
      </c>
      <c r="VFN67" s="565" t="s">
        <v>758</v>
      </c>
      <c r="VFO67" s="565" t="s">
        <v>758</v>
      </c>
      <c r="VFP67" s="565" t="s">
        <v>758</v>
      </c>
      <c r="VFQ67" s="565" t="s">
        <v>758</v>
      </c>
      <c r="VFR67" s="565" t="s">
        <v>758</v>
      </c>
      <c r="VFS67" s="565" t="s">
        <v>758</v>
      </c>
      <c r="VFT67" s="565" t="s">
        <v>758</v>
      </c>
      <c r="VFU67" s="565" t="s">
        <v>758</v>
      </c>
      <c r="VFV67" s="565" t="s">
        <v>758</v>
      </c>
      <c r="VFW67" s="565" t="s">
        <v>758</v>
      </c>
      <c r="VFX67" s="565" t="s">
        <v>758</v>
      </c>
      <c r="VFY67" s="565" t="s">
        <v>758</v>
      </c>
      <c r="VFZ67" s="565" t="s">
        <v>758</v>
      </c>
      <c r="VGA67" s="565" t="s">
        <v>758</v>
      </c>
      <c r="VGB67" s="565" t="s">
        <v>758</v>
      </c>
      <c r="VGC67" s="565" t="s">
        <v>758</v>
      </c>
      <c r="VGD67" s="565" t="s">
        <v>758</v>
      </c>
      <c r="VGE67" s="565" t="s">
        <v>758</v>
      </c>
      <c r="VGF67" s="565" t="s">
        <v>758</v>
      </c>
      <c r="VGG67" s="565" t="s">
        <v>758</v>
      </c>
      <c r="VGH67" s="565" t="s">
        <v>758</v>
      </c>
      <c r="VGI67" s="565" t="s">
        <v>758</v>
      </c>
      <c r="VGJ67" s="565" t="s">
        <v>758</v>
      </c>
      <c r="VGK67" s="565" t="s">
        <v>758</v>
      </c>
      <c r="VGL67" s="565" t="s">
        <v>758</v>
      </c>
      <c r="VGM67" s="565" t="s">
        <v>758</v>
      </c>
      <c r="VGN67" s="565" t="s">
        <v>758</v>
      </c>
      <c r="VGO67" s="565" t="s">
        <v>758</v>
      </c>
      <c r="VGP67" s="565" t="s">
        <v>758</v>
      </c>
      <c r="VGQ67" s="565" t="s">
        <v>758</v>
      </c>
      <c r="VGR67" s="565" t="s">
        <v>758</v>
      </c>
      <c r="VGS67" s="565" t="s">
        <v>758</v>
      </c>
      <c r="VGT67" s="565" t="s">
        <v>758</v>
      </c>
      <c r="VGU67" s="565" t="s">
        <v>758</v>
      </c>
      <c r="VGV67" s="565" t="s">
        <v>758</v>
      </c>
      <c r="VGW67" s="565" t="s">
        <v>758</v>
      </c>
      <c r="VGX67" s="565" t="s">
        <v>758</v>
      </c>
      <c r="VGY67" s="565" t="s">
        <v>758</v>
      </c>
      <c r="VGZ67" s="565" t="s">
        <v>758</v>
      </c>
      <c r="VHA67" s="565" t="s">
        <v>758</v>
      </c>
      <c r="VHB67" s="565" t="s">
        <v>758</v>
      </c>
      <c r="VHC67" s="565" t="s">
        <v>758</v>
      </c>
      <c r="VHD67" s="565" t="s">
        <v>758</v>
      </c>
      <c r="VHE67" s="565" t="s">
        <v>758</v>
      </c>
      <c r="VHF67" s="565" t="s">
        <v>758</v>
      </c>
      <c r="VHG67" s="565" t="s">
        <v>758</v>
      </c>
      <c r="VHH67" s="565" t="s">
        <v>758</v>
      </c>
      <c r="VHI67" s="565" t="s">
        <v>758</v>
      </c>
      <c r="VHJ67" s="565" t="s">
        <v>758</v>
      </c>
      <c r="VHK67" s="565" t="s">
        <v>758</v>
      </c>
      <c r="VHL67" s="565" t="s">
        <v>758</v>
      </c>
      <c r="VHM67" s="565" t="s">
        <v>758</v>
      </c>
      <c r="VHN67" s="565" t="s">
        <v>758</v>
      </c>
      <c r="VHO67" s="565" t="s">
        <v>758</v>
      </c>
      <c r="VHP67" s="565" t="s">
        <v>758</v>
      </c>
      <c r="VHQ67" s="565" t="s">
        <v>758</v>
      </c>
      <c r="VHR67" s="565" t="s">
        <v>758</v>
      </c>
      <c r="VHS67" s="565" t="s">
        <v>758</v>
      </c>
      <c r="VHT67" s="565" t="s">
        <v>758</v>
      </c>
      <c r="VHU67" s="565" t="s">
        <v>758</v>
      </c>
      <c r="VHV67" s="565" t="s">
        <v>758</v>
      </c>
      <c r="VHW67" s="565" t="s">
        <v>758</v>
      </c>
      <c r="VHX67" s="565" t="s">
        <v>758</v>
      </c>
      <c r="VHY67" s="565" t="s">
        <v>758</v>
      </c>
      <c r="VHZ67" s="565" t="s">
        <v>758</v>
      </c>
      <c r="VIA67" s="565" t="s">
        <v>758</v>
      </c>
      <c r="VIB67" s="565" t="s">
        <v>758</v>
      </c>
      <c r="VIC67" s="565" t="s">
        <v>758</v>
      </c>
      <c r="VID67" s="565" t="s">
        <v>758</v>
      </c>
      <c r="VIE67" s="565" t="s">
        <v>758</v>
      </c>
      <c r="VIF67" s="565" t="s">
        <v>758</v>
      </c>
      <c r="VIG67" s="565" t="s">
        <v>758</v>
      </c>
      <c r="VIH67" s="565" t="s">
        <v>758</v>
      </c>
      <c r="VII67" s="565" t="s">
        <v>758</v>
      </c>
      <c r="VIJ67" s="565" t="s">
        <v>758</v>
      </c>
      <c r="VIK67" s="565" t="s">
        <v>758</v>
      </c>
      <c r="VIL67" s="565" t="s">
        <v>758</v>
      </c>
      <c r="VIM67" s="565" t="s">
        <v>758</v>
      </c>
      <c r="VIN67" s="565" t="s">
        <v>758</v>
      </c>
      <c r="VIO67" s="565" t="s">
        <v>758</v>
      </c>
      <c r="VIP67" s="565" t="s">
        <v>758</v>
      </c>
      <c r="VIQ67" s="565" t="s">
        <v>758</v>
      </c>
      <c r="VIR67" s="565" t="s">
        <v>758</v>
      </c>
      <c r="VIS67" s="565" t="s">
        <v>758</v>
      </c>
      <c r="VIT67" s="565" t="s">
        <v>758</v>
      </c>
      <c r="VIU67" s="565" t="s">
        <v>758</v>
      </c>
      <c r="VIV67" s="565" t="s">
        <v>758</v>
      </c>
      <c r="VIW67" s="565" t="s">
        <v>758</v>
      </c>
      <c r="VIX67" s="565" t="s">
        <v>758</v>
      </c>
      <c r="VIY67" s="565" t="s">
        <v>758</v>
      </c>
      <c r="VIZ67" s="565" t="s">
        <v>758</v>
      </c>
      <c r="VJA67" s="565" t="s">
        <v>758</v>
      </c>
      <c r="VJB67" s="565" t="s">
        <v>758</v>
      </c>
      <c r="VJC67" s="565" t="s">
        <v>758</v>
      </c>
      <c r="VJD67" s="565" t="s">
        <v>758</v>
      </c>
      <c r="VJE67" s="565" t="s">
        <v>758</v>
      </c>
      <c r="VJF67" s="565" t="s">
        <v>758</v>
      </c>
      <c r="VJG67" s="565" t="s">
        <v>758</v>
      </c>
      <c r="VJH67" s="565" t="s">
        <v>758</v>
      </c>
      <c r="VJI67" s="565" t="s">
        <v>758</v>
      </c>
      <c r="VJJ67" s="565" t="s">
        <v>758</v>
      </c>
      <c r="VJK67" s="565" t="s">
        <v>758</v>
      </c>
      <c r="VJL67" s="565" t="s">
        <v>758</v>
      </c>
      <c r="VJM67" s="565" t="s">
        <v>758</v>
      </c>
      <c r="VJN67" s="565" t="s">
        <v>758</v>
      </c>
      <c r="VJO67" s="565" t="s">
        <v>758</v>
      </c>
      <c r="VJP67" s="565" t="s">
        <v>758</v>
      </c>
      <c r="VJQ67" s="565" t="s">
        <v>758</v>
      </c>
      <c r="VJR67" s="565" t="s">
        <v>758</v>
      </c>
      <c r="VJS67" s="565" t="s">
        <v>758</v>
      </c>
      <c r="VJT67" s="565" t="s">
        <v>758</v>
      </c>
      <c r="VJU67" s="565" t="s">
        <v>758</v>
      </c>
      <c r="VJV67" s="565" t="s">
        <v>758</v>
      </c>
      <c r="VJW67" s="565" t="s">
        <v>758</v>
      </c>
      <c r="VJX67" s="565" t="s">
        <v>758</v>
      </c>
      <c r="VJY67" s="565" t="s">
        <v>758</v>
      </c>
      <c r="VJZ67" s="565" t="s">
        <v>758</v>
      </c>
      <c r="VKA67" s="565" t="s">
        <v>758</v>
      </c>
      <c r="VKB67" s="565" t="s">
        <v>758</v>
      </c>
      <c r="VKC67" s="565" t="s">
        <v>758</v>
      </c>
      <c r="VKD67" s="565" t="s">
        <v>758</v>
      </c>
      <c r="VKE67" s="565" t="s">
        <v>758</v>
      </c>
      <c r="VKF67" s="565" t="s">
        <v>758</v>
      </c>
      <c r="VKG67" s="565" t="s">
        <v>758</v>
      </c>
      <c r="VKH67" s="565" t="s">
        <v>758</v>
      </c>
      <c r="VKI67" s="565" t="s">
        <v>758</v>
      </c>
      <c r="VKJ67" s="565" t="s">
        <v>758</v>
      </c>
      <c r="VKK67" s="565" t="s">
        <v>758</v>
      </c>
      <c r="VKL67" s="565" t="s">
        <v>758</v>
      </c>
      <c r="VKM67" s="565" t="s">
        <v>758</v>
      </c>
      <c r="VKN67" s="565" t="s">
        <v>758</v>
      </c>
      <c r="VKO67" s="565" t="s">
        <v>758</v>
      </c>
      <c r="VKP67" s="565" t="s">
        <v>758</v>
      </c>
      <c r="VKQ67" s="565" t="s">
        <v>758</v>
      </c>
      <c r="VKR67" s="565" t="s">
        <v>758</v>
      </c>
      <c r="VKS67" s="565" t="s">
        <v>758</v>
      </c>
      <c r="VKT67" s="565" t="s">
        <v>758</v>
      </c>
      <c r="VKU67" s="565" t="s">
        <v>758</v>
      </c>
      <c r="VKV67" s="565" t="s">
        <v>758</v>
      </c>
      <c r="VKW67" s="565" t="s">
        <v>758</v>
      </c>
      <c r="VKX67" s="565" t="s">
        <v>758</v>
      </c>
      <c r="VKY67" s="565" t="s">
        <v>758</v>
      </c>
      <c r="VKZ67" s="565" t="s">
        <v>758</v>
      </c>
      <c r="VLA67" s="565" t="s">
        <v>758</v>
      </c>
      <c r="VLB67" s="565" t="s">
        <v>758</v>
      </c>
      <c r="VLC67" s="565" t="s">
        <v>758</v>
      </c>
      <c r="VLD67" s="565" t="s">
        <v>758</v>
      </c>
      <c r="VLE67" s="565" t="s">
        <v>758</v>
      </c>
      <c r="VLF67" s="565" t="s">
        <v>758</v>
      </c>
      <c r="VLG67" s="565" t="s">
        <v>758</v>
      </c>
      <c r="VLH67" s="565" t="s">
        <v>758</v>
      </c>
      <c r="VLI67" s="565" t="s">
        <v>758</v>
      </c>
      <c r="VLJ67" s="565" t="s">
        <v>758</v>
      </c>
      <c r="VLK67" s="565" t="s">
        <v>758</v>
      </c>
      <c r="VLL67" s="565" t="s">
        <v>758</v>
      </c>
      <c r="VLM67" s="565" t="s">
        <v>758</v>
      </c>
      <c r="VLN67" s="565" t="s">
        <v>758</v>
      </c>
      <c r="VLO67" s="565" t="s">
        <v>758</v>
      </c>
      <c r="VLP67" s="565" t="s">
        <v>758</v>
      </c>
      <c r="VLQ67" s="565" t="s">
        <v>758</v>
      </c>
      <c r="VLR67" s="565" t="s">
        <v>758</v>
      </c>
      <c r="VLS67" s="565" t="s">
        <v>758</v>
      </c>
      <c r="VLT67" s="565" t="s">
        <v>758</v>
      </c>
      <c r="VLU67" s="565" t="s">
        <v>758</v>
      </c>
      <c r="VLV67" s="565" t="s">
        <v>758</v>
      </c>
      <c r="VLW67" s="565" t="s">
        <v>758</v>
      </c>
      <c r="VLX67" s="565" t="s">
        <v>758</v>
      </c>
      <c r="VLY67" s="565" t="s">
        <v>758</v>
      </c>
      <c r="VLZ67" s="565" t="s">
        <v>758</v>
      </c>
      <c r="VMA67" s="565" t="s">
        <v>758</v>
      </c>
      <c r="VMB67" s="565" t="s">
        <v>758</v>
      </c>
      <c r="VMC67" s="565" t="s">
        <v>758</v>
      </c>
      <c r="VMD67" s="565" t="s">
        <v>758</v>
      </c>
      <c r="VME67" s="565" t="s">
        <v>758</v>
      </c>
      <c r="VMF67" s="565" t="s">
        <v>758</v>
      </c>
      <c r="VMG67" s="565" t="s">
        <v>758</v>
      </c>
      <c r="VMH67" s="565" t="s">
        <v>758</v>
      </c>
      <c r="VMI67" s="565" t="s">
        <v>758</v>
      </c>
      <c r="VMJ67" s="565" t="s">
        <v>758</v>
      </c>
      <c r="VMK67" s="565" t="s">
        <v>758</v>
      </c>
      <c r="VML67" s="565" t="s">
        <v>758</v>
      </c>
      <c r="VMM67" s="565" t="s">
        <v>758</v>
      </c>
      <c r="VMN67" s="565" t="s">
        <v>758</v>
      </c>
      <c r="VMO67" s="565" t="s">
        <v>758</v>
      </c>
      <c r="VMP67" s="565" t="s">
        <v>758</v>
      </c>
      <c r="VMQ67" s="565" t="s">
        <v>758</v>
      </c>
      <c r="VMR67" s="565" t="s">
        <v>758</v>
      </c>
      <c r="VMS67" s="565" t="s">
        <v>758</v>
      </c>
      <c r="VMT67" s="565" t="s">
        <v>758</v>
      </c>
      <c r="VMU67" s="565" t="s">
        <v>758</v>
      </c>
      <c r="VMV67" s="565" t="s">
        <v>758</v>
      </c>
      <c r="VMW67" s="565" t="s">
        <v>758</v>
      </c>
      <c r="VMX67" s="565" t="s">
        <v>758</v>
      </c>
      <c r="VMY67" s="565" t="s">
        <v>758</v>
      </c>
      <c r="VMZ67" s="565" t="s">
        <v>758</v>
      </c>
      <c r="VNA67" s="565" t="s">
        <v>758</v>
      </c>
      <c r="VNB67" s="565" t="s">
        <v>758</v>
      </c>
      <c r="VNC67" s="565" t="s">
        <v>758</v>
      </c>
      <c r="VND67" s="565" t="s">
        <v>758</v>
      </c>
      <c r="VNE67" s="565" t="s">
        <v>758</v>
      </c>
      <c r="VNF67" s="565" t="s">
        <v>758</v>
      </c>
      <c r="VNG67" s="565" t="s">
        <v>758</v>
      </c>
      <c r="VNH67" s="565" t="s">
        <v>758</v>
      </c>
      <c r="VNI67" s="565" t="s">
        <v>758</v>
      </c>
      <c r="VNJ67" s="565" t="s">
        <v>758</v>
      </c>
      <c r="VNK67" s="565" t="s">
        <v>758</v>
      </c>
      <c r="VNL67" s="565" t="s">
        <v>758</v>
      </c>
      <c r="VNM67" s="565" t="s">
        <v>758</v>
      </c>
      <c r="VNN67" s="565" t="s">
        <v>758</v>
      </c>
      <c r="VNO67" s="565" t="s">
        <v>758</v>
      </c>
      <c r="VNP67" s="565" t="s">
        <v>758</v>
      </c>
      <c r="VNQ67" s="565" t="s">
        <v>758</v>
      </c>
      <c r="VNR67" s="565" t="s">
        <v>758</v>
      </c>
      <c r="VNS67" s="565" t="s">
        <v>758</v>
      </c>
      <c r="VNT67" s="565" t="s">
        <v>758</v>
      </c>
      <c r="VNU67" s="565" t="s">
        <v>758</v>
      </c>
      <c r="VNV67" s="565" t="s">
        <v>758</v>
      </c>
      <c r="VNW67" s="565" t="s">
        <v>758</v>
      </c>
      <c r="VNX67" s="565" t="s">
        <v>758</v>
      </c>
      <c r="VNY67" s="565" t="s">
        <v>758</v>
      </c>
      <c r="VNZ67" s="565" t="s">
        <v>758</v>
      </c>
      <c r="VOA67" s="565" t="s">
        <v>758</v>
      </c>
      <c r="VOB67" s="565" t="s">
        <v>758</v>
      </c>
      <c r="VOC67" s="565" t="s">
        <v>758</v>
      </c>
      <c r="VOD67" s="565" t="s">
        <v>758</v>
      </c>
      <c r="VOE67" s="565" t="s">
        <v>758</v>
      </c>
      <c r="VOF67" s="565" t="s">
        <v>758</v>
      </c>
      <c r="VOG67" s="565" t="s">
        <v>758</v>
      </c>
      <c r="VOH67" s="565" t="s">
        <v>758</v>
      </c>
      <c r="VOI67" s="565" t="s">
        <v>758</v>
      </c>
      <c r="VOJ67" s="565" t="s">
        <v>758</v>
      </c>
      <c r="VOK67" s="565" t="s">
        <v>758</v>
      </c>
      <c r="VOL67" s="565" t="s">
        <v>758</v>
      </c>
      <c r="VOM67" s="565" t="s">
        <v>758</v>
      </c>
      <c r="VON67" s="565" t="s">
        <v>758</v>
      </c>
      <c r="VOO67" s="565" t="s">
        <v>758</v>
      </c>
      <c r="VOP67" s="565" t="s">
        <v>758</v>
      </c>
      <c r="VOQ67" s="565" t="s">
        <v>758</v>
      </c>
      <c r="VOR67" s="565" t="s">
        <v>758</v>
      </c>
      <c r="VOS67" s="565" t="s">
        <v>758</v>
      </c>
      <c r="VOT67" s="565" t="s">
        <v>758</v>
      </c>
      <c r="VOU67" s="565" t="s">
        <v>758</v>
      </c>
      <c r="VOV67" s="565" t="s">
        <v>758</v>
      </c>
      <c r="VOW67" s="565" t="s">
        <v>758</v>
      </c>
      <c r="VOX67" s="565" t="s">
        <v>758</v>
      </c>
      <c r="VOY67" s="565" t="s">
        <v>758</v>
      </c>
      <c r="VOZ67" s="565" t="s">
        <v>758</v>
      </c>
      <c r="VPA67" s="565" t="s">
        <v>758</v>
      </c>
      <c r="VPB67" s="565" t="s">
        <v>758</v>
      </c>
      <c r="VPC67" s="565" t="s">
        <v>758</v>
      </c>
      <c r="VPD67" s="565" t="s">
        <v>758</v>
      </c>
      <c r="VPE67" s="565" t="s">
        <v>758</v>
      </c>
      <c r="VPF67" s="565" t="s">
        <v>758</v>
      </c>
      <c r="VPG67" s="565" t="s">
        <v>758</v>
      </c>
      <c r="VPH67" s="565" t="s">
        <v>758</v>
      </c>
      <c r="VPI67" s="565" t="s">
        <v>758</v>
      </c>
      <c r="VPJ67" s="565" t="s">
        <v>758</v>
      </c>
      <c r="VPK67" s="565" t="s">
        <v>758</v>
      </c>
      <c r="VPL67" s="565" t="s">
        <v>758</v>
      </c>
      <c r="VPM67" s="565" t="s">
        <v>758</v>
      </c>
      <c r="VPN67" s="565" t="s">
        <v>758</v>
      </c>
      <c r="VPO67" s="565" t="s">
        <v>758</v>
      </c>
      <c r="VPP67" s="565" t="s">
        <v>758</v>
      </c>
      <c r="VPQ67" s="565" t="s">
        <v>758</v>
      </c>
      <c r="VPR67" s="565" t="s">
        <v>758</v>
      </c>
      <c r="VPS67" s="565" t="s">
        <v>758</v>
      </c>
      <c r="VPT67" s="565" t="s">
        <v>758</v>
      </c>
      <c r="VPU67" s="565" t="s">
        <v>758</v>
      </c>
      <c r="VPV67" s="565" t="s">
        <v>758</v>
      </c>
      <c r="VPW67" s="565" t="s">
        <v>758</v>
      </c>
      <c r="VPX67" s="565" t="s">
        <v>758</v>
      </c>
      <c r="VPY67" s="565" t="s">
        <v>758</v>
      </c>
      <c r="VPZ67" s="565" t="s">
        <v>758</v>
      </c>
      <c r="VQA67" s="565" t="s">
        <v>758</v>
      </c>
      <c r="VQB67" s="565" t="s">
        <v>758</v>
      </c>
      <c r="VQC67" s="565" t="s">
        <v>758</v>
      </c>
      <c r="VQD67" s="565" t="s">
        <v>758</v>
      </c>
      <c r="VQE67" s="565" t="s">
        <v>758</v>
      </c>
      <c r="VQF67" s="565" t="s">
        <v>758</v>
      </c>
      <c r="VQG67" s="565" t="s">
        <v>758</v>
      </c>
      <c r="VQH67" s="565" t="s">
        <v>758</v>
      </c>
      <c r="VQI67" s="565" t="s">
        <v>758</v>
      </c>
      <c r="VQJ67" s="565" t="s">
        <v>758</v>
      </c>
      <c r="VQK67" s="565" t="s">
        <v>758</v>
      </c>
      <c r="VQL67" s="565" t="s">
        <v>758</v>
      </c>
      <c r="VQM67" s="565" t="s">
        <v>758</v>
      </c>
      <c r="VQN67" s="565" t="s">
        <v>758</v>
      </c>
      <c r="VQO67" s="565" t="s">
        <v>758</v>
      </c>
      <c r="VQP67" s="565" t="s">
        <v>758</v>
      </c>
      <c r="VQQ67" s="565" t="s">
        <v>758</v>
      </c>
      <c r="VQR67" s="565" t="s">
        <v>758</v>
      </c>
      <c r="VQS67" s="565" t="s">
        <v>758</v>
      </c>
      <c r="VQT67" s="565" t="s">
        <v>758</v>
      </c>
      <c r="VQU67" s="565" t="s">
        <v>758</v>
      </c>
      <c r="VQV67" s="565" t="s">
        <v>758</v>
      </c>
      <c r="VQW67" s="565" t="s">
        <v>758</v>
      </c>
      <c r="VQX67" s="565" t="s">
        <v>758</v>
      </c>
      <c r="VQY67" s="565" t="s">
        <v>758</v>
      </c>
      <c r="VQZ67" s="565" t="s">
        <v>758</v>
      </c>
      <c r="VRA67" s="565" t="s">
        <v>758</v>
      </c>
      <c r="VRB67" s="565" t="s">
        <v>758</v>
      </c>
      <c r="VRC67" s="565" t="s">
        <v>758</v>
      </c>
      <c r="VRD67" s="565" t="s">
        <v>758</v>
      </c>
      <c r="VRE67" s="565" t="s">
        <v>758</v>
      </c>
      <c r="VRF67" s="565" t="s">
        <v>758</v>
      </c>
      <c r="VRG67" s="565" t="s">
        <v>758</v>
      </c>
      <c r="VRH67" s="565" t="s">
        <v>758</v>
      </c>
      <c r="VRI67" s="565" t="s">
        <v>758</v>
      </c>
      <c r="VRJ67" s="565" t="s">
        <v>758</v>
      </c>
      <c r="VRK67" s="565" t="s">
        <v>758</v>
      </c>
      <c r="VRL67" s="565" t="s">
        <v>758</v>
      </c>
      <c r="VRM67" s="565" t="s">
        <v>758</v>
      </c>
      <c r="VRN67" s="565" t="s">
        <v>758</v>
      </c>
      <c r="VRO67" s="565" t="s">
        <v>758</v>
      </c>
      <c r="VRP67" s="565" t="s">
        <v>758</v>
      </c>
      <c r="VRQ67" s="565" t="s">
        <v>758</v>
      </c>
      <c r="VRR67" s="565" t="s">
        <v>758</v>
      </c>
      <c r="VRS67" s="565" t="s">
        <v>758</v>
      </c>
      <c r="VRT67" s="565" t="s">
        <v>758</v>
      </c>
      <c r="VRU67" s="565" t="s">
        <v>758</v>
      </c>
      <c r="VRV67" s="565" t="s">
        <v>758</v>
      </c>
      <c r="VRW67" s="565" t="s">
        <v>758</v>
      </c>
      <c r="VRX67" s="565" t="s">
        <v>758</v>
      </c>
      <c r="VRY67" s="565" t="s">
        <v>758</v>
      </c>
      <c r="VRZ67" s="565" t="s">
        <v>758</v>
      </c>
      <c r="VSA67" s="565" t="s">
        <v>758</v>
      </c>
      <c r="VSB67" s="565" t="s">
        <v>758</v>
      </c>
      <c r="VSC67" s="565" t="s">
        <v>758</v>
      </c>
      <c r="VSD67" s="565" t="s">
        <v>758</v>
      </c>
      <c r="VSE67" s="565" t="s">
        <v>758</v>
      </c>
      <c r="VSF67" s="565" t="s">
        <v>758</v>
      </c>
      <c r="VSG67" s="565" t="s">
        <v>758</v>
      </c>
      <c r="VSH67" s="565" t="s">
        <v>758</v>
      </c>
      <c r="VSI67" s="565" t="s">
        <v>758</v>
      </c>
      <c r="VSJ67" s="565" t="s">
        <v>758</v>
      </c>
      <c r="VSK67" s="565" t="s">
        <v>758</v>
      </c>
      <c r="VSL67" s="565" t="s">
        <v>758</v>
      </c>
      <c r="VSM67" s="565" t="s">
        <v>758</v>
      </c>
      <c r="VSN67" s="565" t="s">
        <v>758</v>
      </c>
      <c r="VSO67" s="565" t="s">
        <v>758</v>
      </c>
      <c r="VSP67" s="565" t="s">
        <v>758</v>
      </c>
      <c r="VSQ67" s="565" t="s">
        <v>758</v>
      </c>
      <c r="VSR67" s="565" t="s">
        <v>758</v>
      </c>
      <c r="VSS67" s="565" t="s">
        <v>758</v>
      </c>
      <c r="VST67" s="565" t="s">
        <v>758</v>
      </c>
      <c r="VSU67" s="565" t="s">
        <v>758</v>
      </c>
      <c r="VSV67" s="565" t="s">
        <v>758</v>
      </c>
      <c r="VSW67" s="565" t="s">
        <v>758</v>
      </c>
      <c r="VSX67" s="565" t="s">
        <v>758</v>
      </c>
      <c r="VSY67" s="565" t="s">
        <v>758</v>
      </c>
      <c r="VSZ67" s="565" t="s">
        <v>758</v>
      </c>
      <c r="VTA67" s="565" t="s">
        <v>758</v>
      </c>
      <c r="VTB67" s="565" t="s">
        <v>758</v>
      </c>
      <c r="VTC67" s="565" t="s">
        <v>758</v>
      </c>
      <c r="VTD67" s="565" t="s">
        <v>758</v>
      </c>
      <c r="VTE67" s="565" t="s">
        <v>758</v>
      </c>
      <c r="VTF67" s="565" t="s">
        <v>758</v>
      </c>
      <c r="VTG67" s="565" t="s">
        <v>758</v>
      </c>
      <c r="VTH67" s="565" t="s">
        <v>758</v>
      </c>
      <c r="VTI67" s="565" t="s">
        <v>758</v>
      </c>
      <c r="VTJ67" s="565" t="s">
        <v>758</v>
      </c>
      <c r="VTK67" s="565" t="s">
        <v>758</v>
      </c>
      <c r="VTL67" s="565" t="s">
        <v>758</v>
      </c>
      <c r="VTM67" s="565" t="s">
        <v>758</v>
      </c>
      <c r="VTN67" s="565" t="s">
        <v>758</v>
      </c>
      <c r="VTO67" s="565" t="s">
        <v>758</v>
      </c>
      <c r="VTP67" s="565" t="s">
        <v>758</v>
      </c>
      <c r="VTQ67" s="565" t="s">
        <v>758</v>
      </c>
      <c r="VTR67" s="565" t="s">
        <v>758</v>
      </c>
      <c r="VTS67" s="565" t="s">
        <v>758</v>
      </c>
      <c r="VTT67" s="565" t="s">
        <v>758</v>
      </c>
      <c r="VTU67" s="565" t="s">
        <v>758</v>
      </c>
      <c r="VTV67" s="565" t="s">
        <v>758</v>
      </c>
      <c r="VTW67" s="565" t="s">
        <v>758</v>
      </c>
      <c r="VTX67" s="565" t="s">
        <v>758</v>
      </c>
      <c r="VTY67" s="565" t="s">
        <v>758</v>
      </c>
      <c r="VTZ67" s="565" t="s">
        <v>758</v>
      </c>
      <c r="VUA67" s="565" t="s">
        <v>758</v>
      </c>
      <c r="VUB67" s="565" t="s">
        <v>758</v>
      </c>
      <c r="VUC67" s="565" t="s">
        <v>758</v>
      </c>
      <c r="VUD67" s="565" t="s">
        <v>758</v>
      </c>
      <c r="VUE67" s="565" t="s">
        <v>758</v>
      </c>
      <c r="VUF67" s="565" t="s">
        <v>758</v>
      </c>
      <c r="VUG67" s="565" t="s">
        <v>758</v>
      </c>
      <c r="VUH67" s="565" t="s">
        <v>758</v>
      </c>
      <c r="VUI67" s="565" t="s">
        <v>758</v>
      </c>
      <c r="VUJ67" s="565" t="s">
        <v>758</v>
      </c>
      <c r="VUK67" s="565" t="s">
        <v>758</v>
      </c>
      <c r="VUL67" s="565" t="s">
        <v>758</v>
      </c>
      <c r="VUM67" s="565" t="s">
        <v>758</v>
      </c>
      <c r="VUN67" s="565" t="s">
        <v>758</v>
      </c>
      <c r="VUO67" s="565" t="s">
        <v>758</v>
      </c>
      <c r="VUP67" s="565" t="s">
        <v>758</v>
      </c>
      <c r="VUQ67" s="565" t="s">
        <v>758</v>
      </c>
      <c r="VUR67" s="565" t="s">
        <v>758</v>
      </c>
      <c r="VUS67" s="565" t="s">
        <v>758</v>
      </c>
      <c r="VUT67" s="565" t="s">
        <v>758</v>
      </c>
      <c r="VUU67" s="565" t="s">
        <v>758</v>
      </c>
      <c r="VUV67" s="565" t="s">
        <v>758</v>
      </c>
      <c r="VUW67" s="565" t="s">
        <v>758</v>
      </c>
      <c r="VUX67" s="565" t="s">
        <v>758</v>
      </c>
      <c r="VUY67" s="565" t="s">
        <v>758</v>
      </c>
      <c r="VUZ67" s="565" t="s">
        <v>758</v>
      </c>
      <c r="VVA67" s="565" t="s">
        <v>758</v>
      </c>
      <c r="VVB67" s="565" t="s">
        <v>758</v>
      </c>
      <c r="VVC67" s="565" t="s">
        <v>758</v>
      </c>
      <c r="VVD67" s="565" t="s">
        <v>758</v>
      </c>
      <c r="VVE67" s="565" t="s">
        <v>758</v>
      </c>
      <c r="VVF67" s="565" t="s">
        <v>758</v>
      </c>
      <c r="VVG67" s="565" t="s">
        <v>758</v>
      </c>
      <c r="VVH67" s="565" t="s">
        <v>758</v>
      </c>
      <c r="VVI67" s="565" t="s">
        <v>758</v>
      </c>
      <c r="VVJ67" s="565" t="s">
        <v>758</v>
      </c>
      <c r="VVK67" s="565" t="s">
        <v>758</v>
      </c>
      <c r="VVL67" s="565" t="s">
        <v>758</v>
      </c>
      <c r="VVM67" s="565" t="s">
        <v>758</v>
      </c>
      <c r="VVN67" s="565" t="s">
        <v>758</v>
      </c>
      <c r="VVO67" s="565" t="s">
        <v>758</v>
      </c>
      <c r="VVP67" s="565" t="s">
        <v>758</v>
      </c>
      <c r="VVQ67" s="565" t="s">
        <v>758</v>
      </c>
      <c r="VVR67" s="565" t="s">
        <v>758</v>
      </c>
      <c r="VVS67" s="565" t="s">
        <v>758</v>
      </c>
      <c r="VVT67" s="565" t="s">
        <v>758</v>
      </c>
      <c r="VVU67" s="565" t="s">
        <v>758</v>
      </c>
      <c r="VVV67" s="565" t="s">
        <v>758</v>
      </c>
      <c r="VVW67" s="565" t="s">
        <v>758</v>
      </c>
      <c r="VVX67" s="565" t="s">
        <v>758</v>
      </c>
      <c r="VVY67" s="565" t="s">
        <v>758</v>
      </c>
      <c r="VVZ67" s="565" t="s">
        <v>758</v>
      </c>
      <c r="VWA67" s="565" t="s">
        <v>758</v>
      </c>
      <c r="VWB67" s="565" t="s">
        <v>758</v>
      </c>
      <c r="VWC67" s="565" t="s">
        <v>758</v>
      </c>
      <c r="VWD67" s="565" t="s">
        <v>758</v>
      </c>
      <c r="VWE67" s="565" t="s">
        <v>758</v>
      </c>
      <c r="VWF67" s="565" t="s">
        <v>758</v>
      </c>
      <c r="VWG67" s="565" t="s">
        <v>758</v>
      </c>
      <c r="VWH67" s="565" t="s">
        <v>758</v>
      </c>
      <c r="VWI67" s="565" t="s">
        <v>758</v>
      </c>
      <c r="VWJ67" s="565" t="s">
        <v>758</v>
      </c>
      <c r="VWK67" s="565" t="s">
        <v>758</v>
      </c>
      <c r="VWL67" s="565" t="s">
        <v>758</v>
      </c>
      <c r="VWM67" s="565" t="s">
        <v>758</v>
      </c>
      <c r="VWN67" s="565" t="s">
        <v>758</v>
      </c>
      <c r="VWO67" s="565" t="s">
        <v>758</v>
      </c>
      <c r="VWP67" s="565" t="s">
        <v>758</v>
      </c>
      <c r="VWQ67" s="565" t="s">
        <v>758</v>
      </c>
      <c r="VWR67" s="565" t="s">
        <v>758</v>
      </c>
      <c r="VWS67" s="565" t="s">
        <v>758</v>
      </c>
      <c r="VWT67" s="565" t="s">
        <v>758</v>
      </c>
      <c r="VWU67" s="565" t="s">
        <v>758</v>
      </c>
      <c r="VWV67" s="565" t="s">
        <v>758</v>
      </c>
      <c r="VWW67" s="565" t="s">
        <v>758</v>
      </c>
      <c r="VWX67" s="565" t="s">
        <v>758</v>
      </c>
      <c r="VWY67" s="565" t="s">
        <v>758</v>
      </c>
      <c r="VWZ67" s="565" t="s">
        <v>758</v>
      </c>
      <c r="VXA67" s="565" t="s">
        <v>758</v>
      </c>
      <c r="VXB67" s="565" t="s">
        <v>758</v>
      </c>
      <c r="VXC67" s="565" t="s">
        <v>758</v>
      </c>
      <c r="VXD67" s="565" t="s">
        <v>758</v>
      </c>
      <c r="VXE67" s="565" t="s">
        <v>758</v>
      </c>
      <c r="VXF67" s="565" t="s">
        <v>758</v>
      </c>
      <c r="VXG67" s="565" t="s">
        <v>758</v>
      </c>
      <c r="VXH67" s="565" t="s">
        <v>758</v>
      </c>
      <c r="VXI67" s="565" t="s">
        <v>758</v>
      </c>
      <c r="VXJ67" s="565" t="s">
        <v>758</v>
      </c>
      <c r="VXK67" s="565" t="s">
        <v>758</v>
      </c>
      <c r="VXL67" s="565" t="s">
        <v>758</v>
      </c>
      <c r="VXM67" s="565" t="s">
        <v>758</v>
      </c>
      <c r="VXN67" s="565" t="s">
        <v>758</v>
      </c>
      <c r="VXO67" s="565" t="s">
        <v>758</v>
      </c>
      <c r="VXP67" s="565" t="s">
        <v>758</v>
      </c>
      <c r="VXQ67" s="565" t="s">
        <v>758</v>
      </c>
      <c r="VXR67" s="565" t="s">
        <v>758</v>
      </c>
      <c r="VXS67" s="565" t="s">
        <v>758</v>
      </c>
      <c r="VXT67" s="565" t="s">
        <v>758</v>
      </c>
      <c r="VXU67" s="565" t="s">
        <v>758</v>
      </c>
      <c r="VXV67" s="565" t="s">
        <v>758</v>
      </c>
      <c r="VXW67" s="565" t="s">
        <v>758</v>
      </c>
      <c r="VXX67" s="565" t="s">
        <v>758</v>
      </c>
      <c r="VXY67" s="565" t="s">
        <v>758</v>
      </c>
      <c r="VXZ67" s="565" t="s">
        <v>758</v>
      </c>
      <c r="VYA67" s="565" t="s">
        <v>758</v>
      </c>
      <c r="VYB67" s="565" t="s">
        <v>758</v>
      </c>
      <c r="VYC67" s="565" t="s">
        <v>758</v>
      </c>
      <c r="VYD67" s="565" t="s">
        <v>758</v>
      </c>
      <c r="VYE67" s="565" t="s">
        <v>758</v>
      </c>
      <c r="VYF67" s="565" t="s">
        <v>758</v>
      </c>
      <c r="VYG67" s="565" t="s">
        <v>758</v>
      </c>
      <c r="VYH67" s="565" t="s">
        <v>758</v>
      </c>
      <c r="VYI67" s="565" t="s">
        <v>758</v>
      </c>
      <c r="VYJ67" s="565" t="s">
        <v>758</v>
      </c>
      <c r="VYK67" s="565" t="s">
        <v>758</v>
      </c>
      <c r="VYL67" s="565" t="s">
        <v>758</v>
      </c>
      <c r="VYM67" s="565" t="s">
        <v>758</v>
      </c>
      <c r="VYN67" s="565" t="s">
        <v>758</v>
      </c>
      <c r="VYO67" s="565" t="s">
        <v>758</v>
      </c>
      <c r="VYP67" s="565" t="s">
        <v>758</v>
      </c>
      <c r="VYQ67" s="565" t="s">
        <v>758</v>
      </c>
      <c r="VYR67" s="565" t="s">
        <v>758</v>
      </c>
      <c r="VYS67" s="565" t="s">
        <v>758</v>
      </c>
      <c r="VYT67" s="565" t="s">
        <v>758</v>
      </c>
      <c r="VYU67" s="565" t="s">
        <v>758</v>
      </c>
      <c r="VYV67" s="565" t="s">
        <v>758</v>
      </c>
      <c r="VYW67" s="565" t="s">
        <v>758</v>
      </c>
      <c r="VYX67" s="565" t="s">
        <v>758</v>
      </c>
      <c r="VYY67" s="565" t="s">
        <v>758</v>
      </c>
      <c r="VYZ67" s="565" t="s">
        <v>758</v>
      </c>
      <c r="VZA67" s="565" t="s">
        <v>758</v>
      </c>
      <c r="VZB67" s="565" t="s">
        <v>758</v>
      </c>
      <c r="VZC67" s="565" t="s">
        <v>758</v>
      </c>
      <c r="VZD67" s="565" t="s">
        <v>758</v>
      </c>
      <c r="VZE67" s="565" t="s">
        <v>758</v>
      </c>
      <c r="VZF67" s="565" t="s">
        <v>758</v>
      </c>
      <c r="VZG67" s="565" t="s">
        <v>758</v>
      </c>
      <c r="VZH67" s="565" t="s">
        <v>758</v>
      </c>
      <c r="VZI67" s="565" t="s">
        <v>758</v>
      </c>
      <c r="VZJ67" s="565" t="s">
        <v>758</v>
      </c>
      <c r="VZK67" s="565" t="s">
        <v>758</v>
      </c>
      <c r="VZL67" s="565" t="s">
        <v>758</v>
      </c>
      <c r="VZM67" s="565" t="s">
        <v>758</v>
      </c>
      <c r="VZN67" s="565" t="s">
        <v>758</v>
      </c>
      <c r="VZO67" s="565" t="s">
        <v>758</v>
      </c>
      <c r="VZP67" s="565" t="s">
        <v>758</v>
      </c>
      <c r="VZQ67" s="565" t="s">
        <v>758</v>
      </c>
      <c r="VZR67" s="565" t="s">
        <v>758</v>
      </c>
      <c r="VZS67" s="565" t="s">
        <v>758</v>
      </c>
      <c r="VZT67" s="565" t="s">
        <v>758</v>
      </c>
      <c r="VZU67" s="565" t="s">
        <v>758</v>
      </c>
      <c r="VZV67" s="565" t="s">
        <v>758</v>
      </c>
      <c r="VZW67" s="565" t="s">
        <v>758</v>
      </c>
      <c r="VZX67" s="565" t="s">
        <v>758</v>
      </c>
      <c r="VZY67" s="565" t="s">
        <v>758</v>
      </c>
      <c r="VZZ67" s="565" t="s">
        <v>758</v>
      </c>
      <c r="WAA67" s="565" t="s">
        <v>758</v>
      </c>
      <c r="WAB67" s="565" t="s">
        <v>758</v>
      </c>
      <c r="WAC67" s="565" t="s">
        <v>758</v>
      </c>
      <c r="WAD67" s="565" t="s">
        <v>758</v>
      </c>
      <c r="WAE67" s="565" t="s">
        <v>758</v>
      </c>
      <c r="WAF67" s="565" t="s">
        <v>758</v>
      </c>
      <c r="WAG67" s="565" t="s">
        <v>758</v>
      </c>
      <c r="WAH67" s="565" t="s">
        <v>758</v>
      </c>
      <c r="WAI67" s="565" t="s">
        <v>758</v>
      </c>
      <c r="WAJ67" s="565" t="s">
        <v>758</v>
      </c>
      <c r="WAK67" s="565" t="s">
        <v>758</v>
      </c>
      <c r="WAL67" s="565" t="s">
        <v>758</v>
      </c>
      <c r="WAM67" s="565" t="s">
        <v>758</v>
      </c>
      <c r="WAN67" s="565" t="s">
        <v>758</v>
      </c>
      <c r="WAO67" s="565" t="s">
        <v>758</v>
      </c>
      <c r="WAP67" s="565" t="s">
        <v>758</v>
      </c>
      <c r="WAQ67" s="565" t="s">
        <v>758</v>
      </c>
      <c r="WAR67" s="565" t="s">
        <v>758</v>
      </c>
      <c r="WAS67" s="565" t="s">
        <v>758</v>
      </c>
      <c r="WAT67" s="565" t="s">
        <v>758</v>
      </c>
      <c r="WAU67" s="565" t="s">
        <v>758</v>
      </c>
      <c r="WAV67" s="565" t="s">
        <v>758</v>
      </c>
      <c r="WAW67" s="565" t="s">
        <v>758</v>
      </c>
      <c r="WAX67" s="565" t="s">
        <v>758</v>
      </c>
      <c r="WAY67" s="565" t="s">
        <v>758</v>
      </c>
      <c r="WAZ67" s="565" t="s">
        <v>758</v>
      </c>
      <c r="WBA67" s="565" t="s">
        <v>758</v>
      </c>
      <c r="WBB67" s="565" t="s">
        <v>758</v>
      </c>
      <c r="WBC67" s="565" t="s">
        <v>758</v>
      </c>
      <c r="WBD67" s="565" t="s">
        <v>758</v>
      </c>
      <c r="WBE67" s="565" t="s">
        <v>758</v>
      </c>
      <c r="WBF67" s="565" t="s">
        <v>758</v>
      </c>
      <c r="WBG67" s="565" t="s">
        <v>758</v>
      </c>
      <c r="WBH67" s="565" t="s">
        <v>758</v>
      </c>
      <c r="WBI67" s="565" t="s">
        <v>758</v>
      </c>
      <c r="WBJ67" s="565" t="s">
        <v>758</v>
      </c>
      <c r="WBK67" s="565" t="s">
        <v>758</v>
      </c>
      <c r="WBL67" s="565" t="s">
        <v>758</v>
      </c>
      <c r="WBM67" s="565" t="s">
        <v>758</v>
      </c>
      <c r="WBN67" s="565" t="s">
        <v>758</v>
      </c>
      <c r="WBO67" s="565" t="s">
        <v>758</v>
      </c>
      <c r="WBP67" s="565" t="s">
        <v>758</v>
      </c>
      <c r="WBQ67" s="565" t="s">
        <v>758</v>
      </c>
      <c r="WBR67" s="565" t="s">
        <v>758</v>
      </c>
      <c r="WBS67" s="565" t="s">
        <v>758</v>
      </c>
      <c r="WBT67" s="565" t="s">
        <v>758</v>
      </c>
      <c r="WBU67" s="565" t="s">
        <v>758</v>
      </c>
      <c r="WBV67" s="565" t="s">
        <v>758</v>
      </c>
      <c r="WBW67" s="565" t="s">
        <v>758</v>
      </c>
      <c r="WBX67" s="565" t="s">
        <v>758</v>
      </c>
      <c r="WBY67" s="565" t="s">
        <v>758</v>
      </c>
      <c r="WBZ67" s="565" t="s">
        <v>758</v>
      </c>
      <c r="WCA67" s="565" t="s">
        <v>758</v>
      </c>
      <c r="WCB67" s="565" t="s">
        <v>758</v>
      </c>
      <c r="WCC67" s="565" t="s">
        <v>758</v>
      </c>
      <c r="WCD67" s="565" t="s">
        <v>758</v>
      </c>
      <c r="WCE67" s="565" t="s">
        <v>758</v>
      </c>
      <c r="WCF67" s="565" t="s">
        <v>758</v>
      </c>
      <c r="WCG67" s="565" t="s">
        <v>758</v>
      </c>
      <c r="WCH67" s="565" t="s">
        <v>758</v>
      </c>
      <c r="WCI67" s="565" t="s">
        <v>758</v>
      </c>
      <c r="WCJ67" s="565" t="s">
        <v>758</v>
      </c>
      <c r="WCK67" s="565" t="s">
        <v>758</v>
      </c>
      <c r="WCL67" s="565" t="s">
        <v>758</v>
      </c>
      <c r="WCM67" s="565" t="s">
        <v>758</v>
      </c>
      <c r="WCN67" s="565" t="s">
        <v>758</v>
      </c>
      <c r="WCO67" s="565" t="s">
        <v>758</v>
      </c>
      <c r="WCP67" s="565" t="s">
        <v>758</v>
      </c>
      <c r="WCQ67" s="565" t="s">
        <v>758</v>
      </c>
      <c r="WCR67" s="565" t="s">
        <v>758</v>
      </c>
      <c r="WCS67" s="565" t="s">
        <v>758</v>
      </c>
      <c r="WCT67" s="565" t="s">
        <v>758</v>
      </c>
      <c r="WCU67" s="565" t="s">
        <v>758</v>
      </c>
      <c r="WCV67" s="565" t="s">
        <v>758</v>
      </c>
      <c r="WCW67" s="565" t="s">
        <v>758</v>
      </c>
      <c r="WCX67" s="565" t="s">
        <v>758</v>
      </c>
      <c r="WCY67" s="565" t="s">
        <v>758</v>
      </c>
      <c r="WCZ67" s="565" t="s">
        <v>758</v>
      </c>
      <c r="WDA67" s="565" t="s">
        <v>758</v>
      </c>
      <c r="WDB67" s="565" t="s">
        <v>758</v>
      </c>
      <c r="WDC67" s="565" t="s">
        <v>758</v>
      </c>
      <c r="WDD67" s="565" t="s">
        <v>758</v>
      </c>
      <c r="WDE67" s="565" t="s">
        <v>758</v>
      </c>
      <c r="WDF67" s="565" t="s">
        <v>758</v>
      </c>
      <c r="WDG67" s="565" t="s">
        <v>758</v>
      </c>
      <c r="WDH67" s="565" t="s">
        <v>758</v>
      </c>
      <c r="WDI67" s="565" t="s">
        <v>758</v>
      </c>
      <c r="WDJ67" s="565" t="s">
        <v>758</v>
      </c>
      <c r="WDK67" s="565" t="s">
        <v>758</v>
      </c>
      <c r="WDL67" s="565" t="s">
        <v>758</v>
      </c>
      <c r="WDM67" s="565" t="s">
        <v>758</v>
      </c>
      <c r="WDN67" s="565" t="s">
        <v>758</v>
      </c>
      <c r="WDO67" s="565" t="s">
        <v>758</v>
      </c>
      <c r="WDP67" s="565" t="s">
        <v>758</v>
      </c>
      <c r="WDQ67" s="565" t="s">
        <v>758</v>
      </c>
      <c r="WDR67" s="565" t="s">
        <v>758</v>
      </c>
      <c r="WDS67" s="565" t="s">
        <v>758</v>
      </c>
      <c r="WDT67" s="565" t="s">
        <v>758</v>
      </c>
      <c r="WDU67" s="565" t="s">
        <v>758</v>
      </c>
      <c r="WDV67" s="565" t="s">
        <v>758</v>
      </c>
      <c r="WDW67" s="565" t="s">
        <v>758</v>
      </c>
      <c r="WDX67" s="565" t="s">
        <v>758</v>
      </c>
      <c r="WDY67" s="565" t="s">
        <v>758</v>
      </c>
      <c r="WDZ67" s="565" t="s">
        <v>758</v>
      </c>
      <c r="WEA67" s="565" t="s">
        <v>758</v>
      </c>
      <c r="WEB67" s="565" t="s">
        <v>758</v>
      </c>
      <c r="WEC67" s="565" t="s">
        <v>758</v>
      </c>
      <c r="WED67" s="565" t="s">
        <v>758</v>
      </c>
      <c r="WEE67" s="565" t="s">
        <v>758</v>
      </c>
      <c r="WEF67" s="565" t="s">
        <v>758</v>
      </c>
      <c r="WEG67" s="565" t="s">
        <v>758</v>
      </c>
      <c r="WEH67" s="565" t="s">
        <v>758</v>
      </c>
      <c r="WEI67" s="565" t="s">
        <v>758</v>
      </c>
      <c r="WEJ67" s="565" t="s">
        <v>758</v>
      </c>
      <c r="WEK67" s="565" t="s">
        <v>758</v>
      </c>
      <c r="WEL67" s="565" t="s">
        <v>758</v>
      </c>
      <c r="WEM67" s="565" t="s">
        <v>758</v>
      </c>
      <c r="WEN67" s="565" t="s">
        <v>758</v>
      </c>
      <c r="WEO67" s="565" t="s">
        <v>758</v>
      </c>
      <c r="WEP67" s="565" t="s">
        <v>758</v>
      </c>
      <c r="WEQ67" s="565" t="s">
        <v>758</v>
      </c>
      <c r="WER67" s="565" t="s">
        <v>758</v>
      </c>
      <c r="WES67" s="565" t="s">
        <v>758</v>
      </c>
      <c r="WET67" s="565" t="s">
        <v>758</v>
      </c>
      <c r="WEU67" s="565" t="s">
        <v>758</v>
      </c>
      <c r="WEV67" s="565" t="s">
        <v>758</v>
      </c>
      <c r="WEW67" s="565" t="s">
        <v>758</v>
      </c>
      <c r="WEX67" s="565" t="s">
        <v>758</v>
      </c>
      <c r="WEY67" s="565" t="s">
        <v>758</v>
      </c>
      <c r="WEZ67" s="565" t="s">
        <v>758</v>
      </c>
      <c r="WFA67" s="565" t="s">
        <v>758</v>
      </c>
      <c r="WFB67" s="565" t="s">
        <v>758</v>
      </c>
      <c r="WFC67" s="565" t="s">
        <v>758</v>
      </c>
      <c r="WFD67" s="565" t="s">
        <v>758</v>
      </c>
      <c r="WFE67" s="565" t="s">
        <v>758</v>
      </c>
      <c r="WFF67" s="565" t="s">
        <v>758</v>
      </c>
      <c r="WFG67" s="565" t="s">
        <v>758</v>
      </c>
      <c r="WFH67" s="565" t="s">
        <v>758</v>
      </c>
      <c r="WFI67" s="565" t="s">
        <v>758</v>
      </c>
      <c r="WFJ67" s="565" t="s">
        <v>758</v>
      </c>
      <c r="WFK67" s="565" t="s">
        <v>758</v>
      </c>
      <c r="WFL67" s="565" t="s">
        <v>758</v>
      </c>
      <c r="WFM67" s="565" t="s">
        <v>758</v>
      </c>
      <c r="WFN67" s="565" t="s">
        <v>758</v>
      </c>
      <c r="WFO67" s="565" t="s">
        <v>758</v>
      </c>
      <c r="WFP67" s="565" t="s">
        <v>758</v>
      </c>
      <c r="WFQ67" s="565" t="s">
        <v>758</v>
      </c>
      <c r="WFR67" s="565" t="s">
        <v>758</v>
      </c>
      <c r="WFS67" s="565" t="s">
        <v>758</v>
      </c>
      <c r="WFT67" s="565" t="s">
        <v>758</v>
      </c>
      <c r="WFU67" s="565" t="s">
        <v>758</v>
      </c>
      <c r="WFV67" s="565" t="s">
        <v>758</v>
      </c>
      <c r="WFW67" s="565" t="s">
        <v>758</v>
      </c>
      <c r="WFX67" s="565" t="s">
        <v>758</v>
      </c>
      <c r="WFY67" s="565" t="s">
        <v>758</v>
      </c>
      <c r="WFZ67" s="565" t="s">
        <v>758</v>
      </c>
      <c r="WGA67" s="565" t="s">
        <v>758</v>
      </c>
      <c r="WGB67" s="565" t="s">
        <v>758</v>
      </c>
      <c r="WGC67" s="565" t="s">
        <v>758</v>
      </c>
      <c r="WGD67" s="565" t="s">
        <v>758</v>
      </c>
      <c r="WGE67" s="565" t="s">
        <v>758</v>
      </c>
      <c r="WGF67" s="565" t="s">
        <v>758</v>
      </c>
      <c r="WGG67" s="565" t="s">
        <v>758</v>
      </c>
      <c r="WGH67" s="565" t="s">
        <v>758</v>
      </c>
      <c r="WGI67" s="565" t="s">
        <v>758</v>
      </c>
      <c r="WGJ67" s="565" t="s">
        <v>758</v>
      </c>
      <c r="WGK67" s="565" t="s">
        <v>758</v>
      </c>
      <c r="WGL67" s="565" t="s">
        <v>758</v>
      </c>
      <c r="WGM67" s="565" t="s">
        <v>758</v>
      </c>
      <c r="WGN67" s="565" t="s">
        <v>758</v>
      </c>
      <c r="WGO67" s="565" t="s">
        <v>758</v>
      </c>
      <c r="WGP67" s="565" t="s">
        <v>758</v>
      </c>
      <c r="WGQ67" s="565" t="s">
        <v>758</v>
      </c>
      <c r="WGR67" s="565" t="s">
        <v>758</v>
      </c>
      <c r="WGS67" s="565" t="s">
        <v>758</v>
      </c>
      <c r="WGT67" s="565" t="s">
        <v>758</v>
      </c>
      <c r="WGU67" s="565" t="s">
        <v>758</v>
      </c>
      <c r="WGV67" s="565" t="s">
        <v>758</v>
      </c>
      <c r="WGW67" s="565" t="s">
        <v>758</v>
      </c>
      <c r="WGX67" s="565" t="s">
        <v>758</v>
      </c>
      <c r="WGY67" s="565" t="s">
        <v>758</v>
      </c>
      <c r="WGZ67" s="565" t="s">
        <v>758</v>
      </c>
      <c r="WHA67" s="565" t="s">
        <v>758</v>
      </c>
      <c r="WHB67" s="565" t="s">
        <v>758</v>
      </c>
      <c r="WHC67" s="565" t="s">
        <v>758</v>
      </c>
      <c r="WHD67" s="565" t="s">
        <v>758</v>
      </c>
      <c r="WHE67" s="565" t="s">
        <v>758</v>
      </c>
      <c r="WHF67" s="565" t="s">
        <v>758</v>
      </c>
      <c r="WHG67" s="565" t="s">
        <v>758</v>
      </c>
      <c r="WHH67" s="565" t="s">
        <v>758</v>
      </c>
      <c r="WHI67" s="565" t="s">
        <v>758</v>
      </c>
      <c r="WHJ67" s="565" t="s">
        <v>758</v>
      </c>
      <c r="WHK67" s="565" t="s">
        <v>758</v>
      </c>
      <c r="WHL67" s="565" t="s">
        <v>758</v>
      </c>
      <c r="WHM67" s="565" t="s">
        <v>758</v>
      </c>
      <c r="WHN67" s="565" t="s">
        <v>758</v>
      </c>
      <c r="WHO67" s="565" t="s">
        <v>758</v>
      </c>
      <c r="WHP67" s="565" t="s">
        <v>758</v>
      </c>
      <c r="WHQ67" s="565" t="s">
        <v>758</v>
      </c>
      <c r="WHR67" s="565" t="s">
        <v>758</v>
      </c>
      <c r="WHS67" s="565" t="s">
        <v>758</v>
      </c>
      <c r="WHT67" s="565" t="s">
        <v>758</v>
      </c>
      <c r="WHU67" s="565" t="s">
        <v>758</v>
      </c>
      <c r="WHV67" s="565" t="s">
        <v>758</v>
      </c>
      <c r="WHW67" s="565" t="s">
        <v>758</v>
      </c>
      <c r="WHX67" s="565" t="s">
        <v>758</v>
      </c>
      <c r="WHY67" s="565" t="s">
        <v>758</v>
      </c>
      <c r="WHZ67" s="565" t="s">
        <v>758</v>
      </c>
      <c r="WIA67" s="565" t="s">
        <v>758</v>
      </c>
      <c r="WIB67" s="565" t="s">
        <v>758</v>
      </c>
      <c r="WIC67" s="565" t="s">
        <v>758</v>
      </c>
      <c r="WID67" s="565" t="s">
        <v>758</v>
      </c>
      <c r="WIE67" s="565" t="s">
        <v>758</v>
      </c>
      <c r="WIF67" s="565" t="s">
        <v>758</v>
      </c>
      <c r="WIG67" s="565" t="s">
        <v>758</v>
      </c>
      <c r="WIH67" s="565" t="s">
        <v>758</v>
      </c>
      <c r="WII67" s="565" t="s">
        <v>758</v>
      </c>
      <c r="WIJ67" s="565" t="s">
        <v>758</v>
      </c>
      <c r="WIK67" s="565" t="s">
        <v>758</v>
      </c>
      <c r="WIL67" s="565" t="s">
        <v>758</v>
      </c>
      <c r="WIM67" s="565" t="s">
        <v>758</v>
      </c>
      <c r="WIN67" s="565" t="s">
        <v>758</v>
      </c>
      <c r="WIO67" s="565" t="s">
        <v>758</v>
      </c>
      <c r="WIP67" s="565" t="s">
        <v>758</v>
      </c>
      <c r="WIQ67" s="565" t="s">
        <v>758</v>
      </c>
      <c r="WIR67" s="565" t="s">
        <v>758</v>
      </c>
      <c r="WIS67" s="565" t="s">
        <v>758</v>
      </c>
      <c r="WIT67" s="565" t="s">
        <v>758</v>
      </c>
      <c r="WIU67" s="565" t="s">
        <v>758</v>
      </c>
      <c r="WIV67" s="565" t="s">
        <v>758</v>
      </c>
      <c r="WIW67" s="565" t="s">
        <v>758</v>
      </c>
      <c r="WIX67" s="565" t="s">
        <v>758</v>
      </c>
      <c r="WIY67" s="565" t="s">
        <v>758</v>
      </c>
      <c r="WIZ67" s="565" t="s">
        <v>758</v>
      </c>
      <c r="WJA67" s="565" t="s">
        <v>758</v>
      </c>
      <c r="WJB67" s="565" t="s">
        <v>758</v>
      </c>
      <c r="WJC67" s="565" t="s">
        <v>758</v>
      </c>
      <c r="WJD67" s="565" t="s">
        <v>758</v>
      </c>
      <c r="WJE67" s="565" t="s">
        <v>758</v>
      </c>
      <c r="WJF67" s="565" t="s">
        <v>758</v>
      </c>
      <c r="WJG67" s="565" t="s">
        <v>758</v>
      </c>
      <c r="WJH67" s="565" t="s">
        <v>758</v>
      </c>
      <c r="WJI67" s="565" t="s">
        <v>758</v>
      </c>
      <c r="WJJ67" s="565" t="s">
        <v>758</v>
      </c>
      <c r="WJK67" s="565" t="s">
        <v>758</v>
      </c>
      <c r="WJL67" s="565" t="s">
        <v>758</v>
      </c>
      <c r="WJM67" s="565" t="s">
        <v>758</v>
      </c>
      <c r="WJN67" s="565" t="s">
        <v>758</v>
      </c>
      <c r="WJO67" s="565" t="s">
        <v>758</v>
      </c>
      <c r="WJP67" s="565" t="s">
        <v>758</v>
      </c>
      <c r="WJQ67" s="565" t="s">
        <v>758</v>
      </c>
      <c r="WJR67" s="565" t="s">
        <v>758</v>
      </c>
      <c r="WJS67" s="565" t="s">
        <v>758</v>
      </c>
      <c r="WJT67" s="565" t="s">
        <v>758</v>
      </c>
      <c r="WJU67" s="565" t="s">
        <v>758</v>
      </c>
      <c r="WJV67" s="565" t="s">
        <v>758</v>
      </c>
      <c r="WJW67" s="565" t="s">
        <v>758</v>
      </c>
      <c r="WJX67" s="565" t="s">
        <v>758</v>
      </c>
      <c r="WJY67" s="565" t="s">
        <v>758</v>
      </c>
      <c r="WJZ67" s="565" t="s">
        <v>758</v>
      </c>
      <c r="WKA67" s="565" t="s">
        <v>758</v>
      </c>
      <c r="WKB67" s="565" t="s">
        <v>758</v>
      </c>
      <c r="WKC67" s="565" t="s">
        <v>758</v>
      </c>
      <c r="WKD67" s="565" t="s">
        <v>758</v>
      </c>
      <c r="WKE67" s="565" t="s">
        <v>758</v>
      </c>
      <c r="WKF67" s="565" t="s">
        <v>758</v>
      </c>
      <c r="WKG67" s="565" t="s">
        <v>758</v>
      </c>
      <c r="WKH67" s="565" t="s">
        <v>758</v>
      </c>
      <c r="WKI67" s="565" t="s">
        <v>758</v>
      </c>
      <c r="WKJ67" s="565" t="s">
        <v>758</v>
      </c>
      <c r="WKK67" s="565" t="s">
        <v>758</v>
      </c>
      <c r="WKL67" s="565" t="s">
        <v>758</v>
      </c>
      <c r="WKM67" s="565" t="s">
        <v>758</v>
      </c>
      <c r="WKN67" s="565" t="s">
        <v>758</v>
      </c>
      <c r="WKO67" s="565" t="s">
        <v>758</v>
      </c>
      <c r="WKP67" s="565" t="s">
        <v>758</v>
      </c>
      <c r="WKQ67" s="565" t="s">
        <v>758</v>
      </c>
      <c r="WKR67" s="565" t="s">
        <v>758</v>
      </c>
      <c r="WKS67" s="565" t="s">
        <v>758</v>
      </c>
      <c r="WKT67" s="565" t="s">
        <v>758</v>
      </c>
      <c r="WKU67" s="565" t="s">
        <v>758</v>
      </c>
      <c r="WKV67" s="565" t="s">
        <v>758</v>
      </c>
      <c r="WKW67" s="565" t="s">
        <v>758</v>
      </c>
      <c r="WKX67" s="565" t="s">
        <v>758</v>
      </c>
      <c r="WKY67" s="565" t="s">
        <v>758</v>
      </c>
      <c r="WKZ67" s="565" t="s">
        <v>758</v>
      </c>
      <c r="WLA67" s="565" t="s">
        <v>758</v>
      </c>
      <c r="WLB67" s="565" t="s">
        <v>758</v>
      </c>
      <c r="WLC67" s="565" t="s">
        <v>758</v>
      </c>
      <c r="WLD67" s="565" t="s">
        <v>758</v>
      </c>
      <c r="WLE67" s="565" t="s">
        <v>758</v>
      </c>
      <c r="WLF67" s="565" t="s">
        <v>758</v>
      </c>
      <c r="WLG67" s="565" t="s">
        <v>758</v>
      </c>
      <c r="WLH67" s="565" t="s">
        <v>758</v>
      </c>
      <c r="WLI67" s="565" t="s">
        <v>758</v>
      </c>
      <c r="WLJ67" s="565" t="s">
        <v>758</v>
      </c>
      <c r="WLK67" s="565" t="s">
        <v>758</v>
      </c>
      <c r="WLL67" s="565" t="s">
        <v>758</v>
      </c>
      <c r="WLM67" s="565" t="s">
        <v>758</v>
      </c>
      <c r="WLN67" s="565" t="s">
        <v>758</v>
      </c>
      <c r="WLO67" s="565" t="s">
        <v>758</v>
      </c>
      <c r="WLP67" s="565" t="s">
        <v>758</v>
      </c>
      <c r="WLQ67" s="565" t="s">
        <v>758</v>
      </c>
      <c r="WLR67" s="565" t="s">
        <v>758</v>
      </c>
      <c r="WLS67" s="565" t="s">
        <v>758</v>
      </c>
      <c r="WLT67" s="565" t="s">
        <v>758</v>
      </c>
      <c r="WLU67" s="565" t="s">
        <v>758</v>
      </c>
      <c r="WLV67" s="565" t="s">
        <v>758</v>
      </c>
      <c r="WLW67" s="565" t="s">
        <v>758</v>
      </c>
      <c r="WLX67" s="565" t="s">
        <v>758</v>
      </c>
      <c r="WLY67" s="565" t="s">
        <v>758</v>
      </c>
      <c r="WLZ67" s="565" t="s">
        <v>758</v>
      </c>
      <c r="WMA67" s="565" t="s">
        <v>758</v>
      </c>
      <c r="WMB67" s="565" t="s">
        <v>758</v>
      </c>
      <c r="WMC67" s="565" t="s">
        <v>758</v>
      </c>
      <c r="WMD67" s="565" t="s">
        <v>758</v>
      </c>
      <c r="WME67" s="565" t="s">
        <v>758</v>
      </c>
      <c r="WMF67" s="565" t="s">
        <v>758</v>
      </c>
      <c r="WMG67" s="565" t="s">
        <v>758</v>
      </c>
      <c r="WMH67" s="565" t="s">
        <v>758</v>
      </c>
      <c r="WMI67" s="565" t="s">
        <v>758</v>
      </c>
      <c r="WMJ67" s="565" t="s">
        <v>758</v>
      </c>
      <c r="WMK67" s="565" t="s">
        <v>758</v>
      </c>
      <c r="WML67" s="565" t="s">
        <v>758</v>
      </c>
      <c r="WMM67" s="565" t="s">
        <v>758</v>
      </c>
      <c r="WMN67" s="565" t="s">
        <v>758</v>
      </c>
      <c r="WMO67" s="565" t="s">
        <v>758</v>
      </c>
      <c r="WMP67" s="565" t="s">
        <v>758</v>
      </c>
      <c r="WMQ67" s="565" t="s">
        <v>758</v>
      </c>
      <c r="WMR67" s="565" t="s">
        <v>758</v>
      </c>
      <c r="WMS67" s="565" t="s">
        <v>758</v>
      </c>
      <c r="WMT67" s="565" t="s">
        <v>758</v>
      </c>
      <c r="WMU67" s="565" t="s">
        <v>758</v>
      </c>
      <c r="WMV67" s="565" t="s">
        <v>758</v>
      </c>
      <c r="WMW67" s="565" t="s">
        <v>758</v>
      </c>
      <c r="WMX67" s="565" t="s">
        <v>758</v>
      </c>
      <c r="WMY67" s="565" t="s">
        <v>758</v>
      </c>
      <c r="WMZ67" s="565" t="s">
        <v>758</v>
      </c>
      <c r="WNA67" s="565" t="s">
        <v>758</v>
      </c>
      <c r="WNB67" s="565" t="s">
        <v>758</v>
      </c>
      <c r="WNC67" s="565" t="s">
        <v>758</v>
      </c>
      <c r="WND67" s="565" t="s">
        <v>758</v>
      </c>
      <c r="WNE67" s="565" t="s">
        <v>758</v>
      </c>
      <c r="WNF67" s="565" t="s">
        <v>758</v>
      </c>
      <c r="WNG67" s="565" t="s">
        <v>758</v>
      </c>
      <c r="WNH67" s="565" t="s">
        <v>758</v>
      </c>
      <c r="WNI67" s="565" t="s">
        <v>758</v>
      </c>
      <c r="WNJ67" s="565" t="s">
        <v>758</v>
      </c>
      <c r="WNK67" s="565" t="s">
        <v>758</v>
      </c>
      <c r="WNL67" s="565" t="s">
        <v>758</v>
      </c>
      <c r="WNM67" s="565" t="s">
        <v>758</v>
      </c>
      <c r="WNN67" s="565" t="s">
        <v>758</v>
      </c>
      <c r="WNO67" s="565" t="s">
        <v>758</v>
      </c>
      <c r="WNP67" s="565" t="s">
        <v>758</v>
      </c>
      <c r="WNQ67" s="565" t="s">
        <v>758</v>
      </c>
      <c r="WNR67" s="565" t="s">
        <v>758</v>
      </c>
      <c r="WNS67" s="565" t="s">
        <v>758</v>
      </c>
      <c r="WNT67" s="565" t="s">
        <v>758</v>
      </c>
      <c r="WNU67" s="565" t="s">
        <v>758</v>
      </c>
      <c r="WNV67" s="565" t="s">
        <v>758</v>
      </c>
      <c r="WNW67" s="565" t="s">
        <v>758</v>
      </c>
      <c r="WNX67" s="565" t="s">
        <v>758</v>
      </c>
      <c r="WNY67" s="565" t="s">
        <v>758</v>
      </c>
      <c r="WNZ67" s="565" t="s">
        <v>758</v>
      </c>
      <c r="WOA67" s="565" t="s">
        <v>758</v>
      </c>
      <c r="WOB67" s="565" t="s">
        <v>758</v>
      </c>
      <c r="WOC67" s="565" t="s">
        <v>758</v>
      </c>
      <c r="WOD67" s="565" t="s">
        <v>758</v>
      </c>
      <c r="WOE67" s="565" t="s">
        <v>758</v>
      </c>
      <c r="WOF67" s="565" t="s">
        <v>758</v>
      </c>
      <c r="WOG67" s="565" t="s">
        <v>758</v>
      </c>
      <c r="WOH67" s="565" t="s">
        <v>758</v>
      </c>
      <c r="WOI67" s="565" t="s">
        <v>758</v>
      </c>
      <c r="WOJ67" s="565" t="s">
        <v>758</v>
      </c>
      <c r="WOK67" s="565" t="s">
        <v>758</v>
      </c>
      <c r="WOL67" s="565" t="s">
        <v>758</v>
      </c>
      <c r="WOM67" s="565" t="s">
        <v>758</v>
      </c>
      <c r="WON67" s="565" t="s">
        <v>758</v>
      </c>
      <c r="WOO67" s="565" t="s">
        <v>758</v>
      </c>
      <c r="WOP67" s="565" t="s">
        <v>758</v>
      </c>
      <c r="WOQ67" s="565" t="s">
        <v>758</v>
      </c>
      <c r="WOR67" s="565" t="s">
        <v>758</v>
      </c>
      <c r="WOS67" s="565" t="s">
        <v>758</v>
      </c>
      <c r="WOT67" s="565" t="s">
        <v>758</v>
      </c>
      <c r="WOU67" s="565" t="s">
        <v>758</v>
      </c>
      <c r="WOV67" s="565" t="s">
        <v>758</v>
      </c>
      <c r="WOW67" s="565" t="s">
        <v>758</v>
      </c>
      <c r="WOX67" s="565" t="s">
        <v>758</v>
      </c>
      <c r="WOY67" s="565" t="s">
        <v>758</v>
      </c>
      <c r="WOZ67" s="565" t="s">
        <v>758</v>
      </c>
      <c r="WPA67" s="565" t="s">
        <v>758</v>
      </c>
      <c r="WPB67" s="565" t="s">
        <v>758</v>
      </c>
      <c r="WPC67" s="565" t="s">
        <v>758</v>
      </c>
      <c r="WPD67" s="565" t="s">
        <v>758</v>
      </c>
      <c r="WPE67" s="565" t="s">
        <v>758</v>
      </c>
      <c r="WPF67" s="565" t="s">
        <v>758</v>
      </c>
      <c r="WPG67" s="565" t="s">
        <v>758</v>
      </c>
      <c r="WPH67" s="565" t="s">
        <v>758</v>
      </c>
      <c r="WPI67" s="565" t="s">
        <v>758</v>
      </c>
      <c r="WPJ67" s="565" t="s">
        <v>758</v>
      </c>
      <c r="WPK67" s="565" t="s">
        <v>758</v>
      </c>
      <c r="WPL67" s="565" t="s">
        <v>758</v>
      </c>
      <c r="WPM67" s="565" t="s">
        <v>758</v>
      </c>
      <c r="WPN67" s="565" t="s">
        <v>758</v>
      </c>
      <c r="WPO67" s="565" t="s">
        <v>758</v>
      </c>
      <c r="WPP67" s="565" t="s">
        <v>758</v>
      </c>
      <c r="WPQ67" s="565" t="s">
        <v>758</v>
      </c>
      <c r="WPR67" s="565" t="s">
        <v>758</v>
      </c>
      <c r="WPS67" s="565" t="s">
        <v>758</v>
      </c>
      <c r="WPT67" s="565" t="s">
        <v>758</v>
      </c>
      <c r="WPU67" s="565" t="s">
        <v>758</v>
      </c>
      <c r="WPV67" s="565" t="s">
        <v>758</v>
      </c>
      <c r="WPW67" s="565" t="s">
        <v>758</v>
      </c>
      <c r="WPX67" s="565" t="s">
        <v>758</v>
      </c>
      <c r="WPY67" s="565" t="s">
        <v>758</v>
      </c>
      <c r="WPZ67" s="565" t="s">
        <v>758</v>
      </c>
      <c r="WQA67" s="565" t="s">
        <v>758</v>
      </c>
      <c r="WQB67" s="565" t="s">
        <v>758</v>
      </c>
      <c r="WQC67" s="565" t="s">
        <v>758</v>
      </c>
      <c r="WQD67" s="565" t="s">
        <v>758</v>
      </c>
      <c r="WQE67" s="565" t="s">
        <v>758</v>
      </c>
      <c r="WQF67" s="565" t="s">
        <v>758</v>
      </c>
      <c r="WQG67" s="565" t="s">
        <v>758</v>
      </c>
      <c r="WQH67" s="565" t="s">
        <v>758</v>
      </c>
      <c r="WQI67" s="565" t="s">
        <v>758</v>
      </c>
      <c r="WQJ67" s="565" t="s">
        <v>758</v>
      </c>
      <c r="WQK67" s="565" t="s">
        <v>758</v>
      </c>
      <c r="WQL67" s="565" t="s">
        <v>758</v>
      </c>
      <c r="WQM67" s="565" t="s">
        <v>758</v>
      </c>
      <c r="WQN67" s="565" t="s">
        <v>758</v>
      </c>
      <c r="WQO67" s="565" t="s">
        <v>758</v>
      </c>
      <c r="WQP67" s="565" t="s">
        <v>758</v>
      </c>
      <c r="WQQ67" s="565" t="s">
        <v>758</v>
      </c>
      <c r="WQR67" s="565" t="s">
        <v>758</v>
      </c>
      <c r="WQS67" s="565" t="s">
        <v>758</v>
      </c>
      <c r="WQT67" s="565" t="s">
        <v>758</v>
      </c>
      <c r="WQU67" s="565" t="s">
        <v>758</v>
      </c>
      <c r="WQV67" s="565" t="s">
        <v>758</v>
      </c>
      <c r="WQW67" s="565" t="s">
        <v>758</v>
      </c>
      <c r="WQX67" s="565" t="s">
        <v>758</v>
      </c>
      <c r="WQY67" s="565" t="s">
        <v>758</v>
      </c>
      <c r="WQZ67" s="565" t="s">
        <v>758</v>
      </c>
      <c r="WRA67" s="565" t="s">
        <v>758</v>
      </c>
      <c r="WRB67" s="565" t="s">
        <v>758</v>
      </c>
      <c r="WRC67" s="565" t="s">
        <v>758</v>
      </c>
      <c r="WRD67" s="565" t="s">
        <v>758</v>
      </c>
      <c r="WRE67" s="565" t="s">
        <v>758</v>
      </c>
      <c r="WRF67" s="565" t="s">
        <v>758</v>
      </c>
      <c r="WRG67" s="565" t="s">
        <v>758</v>
      </c>
      <c r="WRH67" s="565" t="s">
        <v>758</v>
      </c>
      <c r="WRI67" s="565" t="s">
        <v>758</v>
      </c>
      <c r="WRJ67" s="565" t="s">
        <v>758</v>
      </c>
      <c r="WRK67" s="565" t="s">
        <v>758</v>
      </c>
      <c r="WRL67" s="565" t="s">
        <v>758</v>
      </c>
      <c r="WRM67" s="565" t="s">
        <v>758</v>
      </c>
      <c r="WRN67" s="565" t="s">
        <v>758</v>
      </c>
      <c r="WRO67" s="565" t="s">
        <v>758</v>
      </c>
      <c r="WRP67" s="565" t="s">
        <v>758</v>
      </c>
      <c r="WRQ67" s="565" t="s">
        <v>758</v>
      </c>
      <c r="WRR67" s="565" t="s">
        <v>758</v>
      </c>
      <c r="WRS67" s="565" t="s">
        <v>758</v>
      </c>
      <c r="WRT67" s="565" t="s">
        <v>758</v>
      </c>
      <c r="WRU67" s="565" t="s">
        <v>758</v>
      </c>
      <c r="WRV67" s="565" t="s">
        <v>758</v>
      </c>
      <c r="WRW67" s="565" t="s">
        <v>758</v>
      </c>
      <c r="WRX67" s="565" t="s">
        <v>758</v>
      </c>
      <c r="WRY67" s="565" t="s">
        <v>758</v>
      </c>
      <c r="WRZ67" s="565" t="s">
        <v>758</v>
      </c>
      <c r="WSA67" s="565" t="s">
        <v>758</v>
      </c>
      <c r="WSB67" s="565" t="s">
        <v>758</v>
      </c>
      <c r="WSC67" s="565" t="s">
        <v>758</v>
      </c>
      <c r="WSD67" s="565" t="s">
        <v>758</v>
      </c>
      <c r="WSE67" s="565" t="s">
        <v>758</v>
      </c>
      <c r="WSF67" s="565" t="s">
        <v>758</v>
      </c>
      <c r="WSG67" s="565" t="s">
        <v>758</v>
      </c>
      <c r="WSH67" s="565" t="s">
        <v>758</v>
      </c>
      <c r="WSI67" s="565" t="s">
        <v>758</v>
      </c>
      <c r="WSJ67" s="565" t="s">
        <v>758</v>
      </c>
      <c r="WSK67" s="565" t="s">
        <v>758</v>
      </c>
      <c r="WSL67" s="565" t="s">
        <v>758</v>
      </c>
      <c r="WSM67" s="565" t="s">
        <v>758</v>
      </c>
      <c r="WSN67" s="565" t="s">
        <v>758</v>
      </c>
      <c r="WSO67" s="565" t="s">
        <v>758</v>
      </c>
      <c r="WSP67" s="565" t="s">
        <v>758</v>
      </c>
      <c r="WSQ67" s="565" t="s">
        <v>758</v>
      </c>
      <c r="WSR67" s="565" t="s">
        <v>758</v>
      </c>
      <c r="WSS67" s="565" t="s">
        <v>758</v>
      </c>
      <c r="WST67" s="565" t="s">
        <v>758</v>
      </c>
      <c r="WSU67" s="565" t="s">
        <v>758</v>
      </c>
      <c r="WSV67" s="565" t="s">
        <v>758</v>
      </c>
      <c r="WSW67" s="565" t="s">
        <v>758</v>
      </c>
      <c r="WSX67" s="565" t="s">
        <v>758</v>
      </c>
      <c r="WSY67" s="565" t="s">
        <v>758</v>
      </c>
      <c r="WSZ67" s="565" t="s">
        <v>758</v>
      </c>
      <c r="WTA67" s="565" t="s">
        <v>758</v>
      </c>
      <c r="WTB67" s="565" t="s">
        <v>758</v>
      </c>
      <c r="WTC67" s="565" t="s">
        <v>758</v>
      </c>
      <c r="WTD67" s="565" t="s">
        <v>758</v>
      </c>
      <c r="WTE67" s="565" t="s">
        <v>758</v>
      </c>
      <c r="WTF67" s="565" t="s">
        <v>758</v>
      </c>
      <c r="WTG67" s="565" t="s">
        <v>758</v>
      </c>
      <c r="WTH67" s="565" t="s">
        <v>758</v>
      </c>
      <c r="WTI67" s="565" t="s">
        <v>758</v>
      </c>
      <c r="WTJ67" s="565" t="s">
        <v>758</v>
      </c>
      <c r="WTK67" s="565" t="s">
        <v>758</v>
      </c>
      <c r="WTL67" s="565" t="s">
        <v>758</v>
      </c>
      <c r="WTM67" s="565" t="s">
        <v>758</v>
      </c>
      <c r="WTN67" s="565" t="s">
        <v>758</v>
      </c>
      <c r="WTO67" s="565" t="s">
        <v>758</v>
      </c>
      <c r="WTP67" s="565" t="s">
        <v>758</v>
      </c>
      <c r="WTQ67" s="565" t="s">
        <v>758</v>
      </c>
      <c r="WTR67" s="565" t="s">
        <v>758</v>
      </c>
      <c r="WTS67" s="565" t="s">
        <v>758</v>
      </c>
      <c r="WTT67" s="565" t="s">
        <v>758</v>
      </c>
      <c r="WTU67" s="565" t="s">
        <v>758</v>
      </c>
      <c r="WTV67" s="565" t="s">
        <v>758</v>
      </c>
      <c r="WTW67" s="565" t="s">
        <v>758</v>
      </c>
      <c r="WTX67" s="565" t="s">
        <v>758</v>
      </c>
      <c r="WTY67" s="565" t="s">
        <v>758</v>
      </c>
      <c r="WTZ67" s="565" t="s">
        <v>758</v>
      </c>
      <c r="WUA67" s="565" t="s">
        <v>758</v>
      </c>
      <c r="WUB67" s="565" t="s">
        <v>758</v>
      </c>
      <c r="WUC67" s="565" t="s">
        <v>758</v>
      </c>
      <c r="WUD67" s="565" t="s">
        <v>758</v>
      </c>
      <c r="WUE67" s="565" t="s">
        <v>758</v>
      </c>
      <c r="WUF67" s="565" t="s">
        <v>758</v>
      </c>
      <c r="WUG67" s="565" t="s">
        <v>758</v>
      </c>
      <c r="WUH67" s="565" t="s">
        <v>758</v>
      </c>
      <c r="WUI67" s="565" t="s">
        <v>758</v>
      </c>
      <c r="WUJ67" s="565" t="s">
        <v>758</v>
      </c>
      <c r="WUK67" s="565" t="s">
        <v>758</v>
      </c>
      <c r="WUL67" s="565" t="s">
        <v>758</v>
      </c>
      <c r="WUM67" s="565" t="s">
        <v>758</v>
      </c>
      <c r="WUN67" s="565" t="s">
        <v>758</v>
      </c>
      <c r="WUO67" s="565" t="s">
        <v>758</v>
      </c>
      <c r="WUP67" s="565" t="s">
        <v>758</v>
      </c>
      <c r="WUQ67" s="565" t="s">
        <v>758</v>
      </c>
      <c r="WUR67" s="565" t="s">
        <v>758</v>
      </c>
      <c r="WUS67" s="565" t="s">
        <v>758</v>
      </c>
      <c r="WUT67" s="565" t="s">
        <v>758</v>
      </c>
      <c r="WUU67" s="565" t="s">
        <v>758</v>
      </c>
      <c r="WUV67" s="565" t="s">
        <v>758</v>
      </c>
      <c r="WUW67" s="565" t="s">
        <v>758</v>
      </c>
      <c r="WUX67" s="565" t="s">
        <v>758</v>
      </c>
      <c r="WUY67" s="565" t="s">
        <v>758</v>
      </c>
      <c r="WUZ67" s="565" t="s">
        <v>758</v>
      </c>
      <c r="WVA67" s="565" t="s">
        <v>758</v>
      </c>
      <c r="WVB67" s="565" t="s">
        <v>758</v>
      </c>
      <c r="WVC67" s="565" t="s">
        <v>758</v>
      </c>
      <c r="WVD67" s="565" t="s">
        <v>758</v>
      </c>
      <c r="WVE67" s="565" t="s">
        <v>758</v>
      </c>
      <c r="WVF67" s="565" t="s">
        <v>758</v>
      </c>
      <c r="WVG67" s="565" t="s">
        <v>758</v>
      </c>
      <c r="WVH67" s="565" t="s">
        <v>758</v>
      </c>
      <c r="WVI67" s="565" t="s">
        <v>758</v>
      </c>
      <c r="WVJ67" s="565" t="s">
        <v>758</v>
      </c>
      <c r="WVK67" s="565" t="s">
        <v>758</v>
      </c>
      <c r="WVL67" s="565" t="s">
        <v>758</v>
      </c>
      <c r="WVM67" s="565" t="s">
        <v>758</v>
      </c>
      <c r="WVN67" s="565" t="s">
        <v>758</v>
      </c>
      <c r="WVO67" s="565" t="s">
        <v>758</v>
      </c>
      <c r="WVP67" s="565" t="s">
        <v>758</v>
      </c>
      <c r="WVQ67" s="565" t="s">
        <v>758</v>
      </c>
      <c r="WVR67" s="565" t="s">
        <v>758</v>
      </c>
      <c r="WVS67" s="565" t="s">
        <v>758</v>
      </c>
      <c r="WVT67" s="565" t="s">
        <v>758</v>
      </c>
      <c r="WVU67" s="565" t="s">
        <v>758</v>
      </c>
      <c r="WVV67" s="565" t="s">
        <v>758</v>
      </c>
      <c r="WVW67" s="565" t="s">
        <v>758</v>
      </c>
      <c r="WVX67" s="565" t="s">
        <v>758</v>
      </c>
      <c r="WVY67" s="565" t="s">
        <v>758</v>
      </c>
      <c r="WVZ67" s="565" t="s">
        <v>758</v>
      </c>
      <c r="WWA67" s="565" t="s">
        <v>758</v>
      </c>
      <c r="WWB67" s="565" t="s">
        <v>758</v>
      </c>
      <c r="WWC67" s="565" t="s">
        <v>758</v>
      </c>
      <c r="WWD67" s="565" t="s">
        <v>758</v>
      </c>
      <c r="WWE67" s="565" t="s">
        <v>758</v>
      </c>
      <c r="WWF67" s="565" t="s">
        <v>758</v>
      </c>
      <c r="WWG67" s="565" t="s">
        <v>758</v>
      </c>
      <c r="WWH67" s="565" t="s">
        <v>758</v>
      </c>
      <c r="WWI67" s="565" t="s">
        <v>758</v>
      </c>
      <c r="WWJ67" s="565" t="s">
        <v>758</v>
      </c>
      <c r="WWK67" s="565" t="s">
        <v>758</v>
      </c>
      <c r="WWL67" s="565" t="s">
        <v>758</v>
      </c>
      <c r="WWM67" s="565" t="s">
        <v>758</v>
      </c>
      <c r="WWN67" s="565" t="s">
        <v>758</v>
      </c>
      <c r="WWO67" s="565" t="s">
        <v>758</v>
      </c>
      <c r="WWP67" s="565" t="s">
        <v>758</v>
      </c>
      <c r="WWQ67" s="565" t="s">
        <v>758</v>
      </c>
      <c r="WWR67" s="565" t="s">
        <v>758</v>
      </c>
      <c r="WWS67" s="565" t="s">
        <v>758</v>
      </c>
      <c r="WWT67" s="565" t="s">
        <v>758</v>
      </c>
      <c r="WWU67" s="565" t="s">
        <v>758</v>
      </c>
      <c r="WWV67" s="565" t="s">
        <v>758</v>
      </c>
      <c r="WWW67" s="565" t="s">
        <v>758</v>
      </c>
      <c r="WWX67" s="565" t="s">
        <v>758</v>
      </c>
      <c r="WWY67" s="565" t="s">
        <v>758</v>
      </c>
      <c r="WWZ67" s="565" t="s">
        <v>758</v>
      </c>
      <c r="WXA67" s="565" t="s">
        <v>758</v>
      </c>
      <c r="WXB67" s="565" t="s">
        <v>758</v>
      </c>
      <c r="WXC67" s="565" t="s">
        <v>758</v>
      </c>
      <c r="WXD67" s="565" t="s">
        <v>758</v>
      </c>
      <c r="WXE67" s="565" t="s">
        <v>758</v>
      </c>
      <c r="WXF67" s="565" t="s">
        <v>758</v>
      </c>
      <c r="WXG67" s="565" t="s">
        <v>758</v>
      </c>
      <c r="WXH67" s="565" t="s">
        <v>758</v>
      </c>
      <c r="WXI67" s="565" t="s">
        <v>758</v>
      </c>
      <c r="WXJ67" s="565" t="s">
        <v>758</v>
      </c>
      <c r="WXK67" s="565" t="s">
        <v>758</v>
      </c>
      <c r="WXL67" s="565" t="s">
        <v>758</v>
      </c>
      <c r="WXM67" s="565" t="s">
        <v>758</v>
      </c>
      <c r="WXN67" s="565" t="s">
        <v>758</v>
      </c>
      <c r="WXO67" s="565" t="s">
        <v>758</v>
      </c>
      <c r="WXP67" s="565" t="s">
        <v>758</v>
      </c>
      <c r="WXQ67" s="565" t="s">
        <v>758</v>
      </c>
      <c r="WXR67" s="565" t="s">
        <v>758</v>
      </c>
      <c r="WXS67" s="565" t="s">
        <v>758</v>
      </c>
      <c r="WXT67" s="565" t="s">
        <v>758</v>
      </c>
      <c r="WXU67" s="565" t="s">
        <v>758</v>
      </c>
      <c r="WXV67" s="565" t="s">
        <v>758</v>
      </c>
      <c r="WXW67" s="565" t="s">
        <v>758</v>
      </c>
      <c r="WXX67" s="565" t="s">
        <v>758</v>
      </c>
      <c r="WXY67" s="565" t="s">
        <v>758</v>
      </c>
      <c r="WXZ67" s="565" t="s">
        <v>758</v>
      </c>
      <c r="WYA67" s="565" t="s">
        <v>758</v>
      </c>
      <c r="WYB67" s="565" t="s">
        <v>758</v>
      </c>
      <c r="WYC67" s="565" t="s">
        <v>758</v>
      </c>
      <c r="WYD67" s="565" t="s">
        <v>758</v>
      </c>
      <c r="WYE67" s="565" t="s">
        <v>758</v>
      </c>
      <c r="WYF67" s="565" t="s">
        <v>758</v>
      </c>
      <c r="WYG67" s="565" t="s">
        <v>758</v>
      </c>
      <c r="WYH67" s="565" t="s">
        <v>758</v>
      </c>
      <c r="WYI67" s="565" t="s">
        <v>758</v>
      </c>
      <c r="WYJ67" s="565" t="s">
        <v>758</v>
      </c>
      <c r="WYK67" s="565" t="s">
        <v>758</v>
      </c>
      <c r="WYL67" s="565" t="s">
        <v>758</v>
      </c>
      <c r="WYM67" s="565" t="s">
        <v>758</v>
      </c>
      <c r="WYN67" s="565" t="s">
        <v>758</v>
      </c>
      <c r="WYO67" s="565" t="s">
        <v>758</v>
      </c>
      <c r="WYP67" s="565" t="s">
        <v>758</v>
      </c>
      <c r="WYQ67" s="565" t="s">
        <v>758</v>
      </c>
      <c r="WYR67" s="565" t="s">
        <v>758</v>
      </c>
      <c r="WYS67" s="565" t="s">
        <v>758</v>
      </c>
      <c r="WYT67" s="565" t="s">
        <v>758</v>
      </c>
      <c r="WYU67" s="565" t="s">
        <v>758</v>
      </c>
      <c r="WYV67" s="565" t="s">
        <v>758</v>
      </c>
      <c r="WYW67" s="565" t="s">
        <v>758</v>
      </c>
      <c r="WYX67" s="565" t="s">
        <v>758</v>
      </c>
      <c r="WYY67" s="565" t="s">
        <v>758</v>
      </c>
      <c r="WYZ67" s="565" t="s">
        <v>758</v>
      </c>
      <c r="WZA67" s="565" t="s">
        <v>758</v>
      </c>
      <c r="WZB67" s="565" t="s">
        <v>758</v>
      </c>
      <c r="WZC67" s="565" t="s">
        <v>758</v>
      </c>
      <c r="WZD67" s="565" t="s">
        <v>758</v>
      </c>
      <c r="WZE67" s="565" t="s">
        <v>758</v>
      </c>
      <c r="WZF67" s="565" t="s">
        <v>758</v>
      </c>
      <c r="WZG67" s="565" t="s">
        <v>758</v>
      </c>
      <c r="WZH67" s="565" t="s">
        <v>758</v>
      </c>
      <c r="WZI67" s="565" t="s">
        <v>758</v>
      </c>
      <c r="WZJ67" s="565" t="s">
        <v>758</v>
      </c>
      <c r="WZK67" s="565" t="s">
        <v>758</v>
      </c>
      <c r="WZL67" s="565" t="s">
        <v>758</v>
      </c>
      <c r="WZM67" s="565" t="s">
        <v>758</v>
      </c>
      <c r="WZN67" s="565" t="s">
        <v>758</v>
      </c>
      <c r="WZO67" s="565" t="s">
        <v>758</v>
      </c>
      <c r="WZP67" s="565" t="s">
        <v>758</v>
      </c>
      <c r="WZQ67" s="565" t="s">
        <v>758</v>
      </c>
      <c r="WZR67" s="565" t="s">
        <v>758</v>
      </c>
      <c r="WZS67" s="565" t="s">
        <v>758</v>
      </c>
      <c r="WZT67" s="565" t="s">
        <v>758</v>
      </c>
      <c r="WZU67" s="565" t="s">
        <v>758</v>
      </c>
      <c r="WZV67" s="565" t="s">
        <v>758</v>
      </c>
      <c r="WZW67" s="565" t="s">
        <v>758</v>
      </c>
      <c r="WZX67" s="565" t="s">
        <v>758</v>
      </c>
      <c r="WZY67" s="565" t="s">
        <v>758</v>
      </c>
      <c r="WZZ67" s="565" t="s">
        <v>758</v>
      </c>
      <c r="XAA67" s="565" t="s">
        <v>758</v>
      </c>
      <c r="XAB67" s="565" t="s">
        <v>758</v>
      </c>
      <c r="XAC67" s="565" t="s">
        <v>758</v>
      </c>
      <c r="XAD67" s="565" t="s">
        <v>758</v>
      </c>
      <c r="XAE67" s="565" t="s">
        <v>758</v>
      </c>
      <c r="XAF67" s="565" t="s">
        <v>758</v>
      </c>
      <c r="XAG67" s="565" t="s">
        <v>758</v>
      </c>
      <c r="XAH67" s="565" t="s">
        <v>758</v>
      </c>
      <c r="XAI67" s="565" t="s">
        <v>758</v>
      </c>
      <c r="XAJ67" s="565" t="s">
        <v>758</v>
      </c>
      <c r="XAK67" s="565" t="s">
        <v>758</v>
      </c>
      <c r="XAL67" s="565" t="s">
        <v>758</v>
      </c>
      <c r="XAM67" s="565" t="s">
        <v>758</v>
      </c>
      <c r="XAN67" s="565" t="s">
        <v>758</v>
      </c>
      <c r="XAO67" s="565" t="s">
        <v>758</v>
      </c>
      <c r="XAP67" s="565" t="s">
        <v>758</v>
      </c>
      <c r="XAQ67" s="565" t="s">
        <v>758</v>
      </c>
      <c r="XAR67" s="565" t="s">
        <v>758</v>
      </c>
      <c r="XAS67" s="565" t="s">
        <v>758</v>
      </c>
      <c r="XAT67" s="565" t="s">
        <v>758</v>
      </c>
      <c r="XAU67" s="565" t="s">
        <v>758</v>
      </c>
      <c r="XAV67" s="565" t="s">
        <v>758</v>
      </c>
      <c r="XAW67" s="565" t="s">
        <v>758</v>
      </c>
      <c r="XAX67" s="565" t="s">
        <v>758</v>
      </c>
      <c r="XAY67" s="565" t="s">
        <v>758</v>
      </c>
      <c r="XAZ67" s="565" t="s">
        <v>758</v>
      </c>
      <c r="XBA67" s="565" t="s">
        <v>758</v>
      </c>
      <c r="XBB67" s="565" t="s">
        <v>758</v>
      </c>
      <c r="XBC67" s="565" t="s">
        <v>758</v>
      </c>
      <c r="XBD67" s="565" t="s">
        <v>758</v>
      </c>
      <c r="XBE67" s="565" t="s">
        <v>758</v>
      </c>
      <c r="XBF67" s="565" t="s">
        <v>758</v>
      </c>
      <c r="XBG67" s="565" t="s">
        <v>758</v>
      </c>
      <c r="XBH67" s="565" t="s">
        <v>758</v>
      </c>
      <c r="XBI67" s="565" t="s">
        <v>758</v>
      </c>
      <c r="XBJ67" s="565" t="s">
        <v>758</v>
      </c>
      <c r="XBK67" s="565" t="s">
        <v>758</v>
      </c>
      <c r="XBL67" s="565" t="s">
        <v>758</v>
      </c>
      <c r="XBM67" s="565" t="s">
        <v>758</v>
      </c>
      <c r="XBN67" s="565" t="s">
        <v>758</v>
      </c>
      <c r="XBO67" s="565" t="s">
        <v>758</v>
      </c>
      <c r="XBP67" s="565" t="s">
        <v>758</v>
      </c>
      <c r="XBQ67" s="565" t="s">
        <v>758</v>
      </c>
      <c r="XBR67" s="565" t="s">
        <v>758</v>
      </c>
      <c r="XBS67" s="565" t="s">
        <v>758</v>
      </c>
      <c r="XBT67" s="565" t="s">
        <v>758</v>
      </c>
      <c r="XBU67" s="565" t="s">
        <v>758</v>
      </c>
      <c r="XBV67" s="565" t="s">
        <v>758</v>
      </c>
      <c r="XBW67" s="565" t="s">
        <v>758</v>
      </c>
      <c r="XBX67" s="565" t="s">
        <v>758</v>
      </c>
      <c r="XBY67" s="565" t="s">
        <v>758</v>
      </c>
      <c r="XBZ67" s="565" t="s">
        <v>758</v>
      </c>
      <c r="XCA67" s="565" t="s">
        <v>758</v>
      </c>
      <c r="XCB67" s="565" t="s">
        <v>758</v>
      </c>
      <c r="XCC67" s="565" t="s">
        <v>758</v>
      </c>
      <c r="XCD67" s="565" t="s">
        <v>758</v>
      </c>
      <c r="XCE67" s="565" t="s">
        <v>758</v>
      </c>
      <c r="XCF67" s="565" t="s">
        <v>758</v>
      </c>
      <c r="XCG67" s="565" t="s">
        <v>758</v>
      </c>
      <c r="XCH67" s="565" t="s">
        <v>758</v>
      </c>
      <c r="XCI67" s="565" t="s">
        <v>758</v>
      </c>
      <c r="XCJ67" s="565" t="s">
        <v>758</v>
      </c>
      <c r="XCK67" s="565" t="s">
        <v>758</v>
      </c>
      <c r="XCL67" s="565" t="s">
        <v>758</v>
      </c>
      <c r="XCM67" s="565" t="s">
        <v>758</v>
      </c>
      <c r="XCN67" s="565" t="s">
        <v>758</v>
      </c>
      <c r="XCO67" s="565" t="s">
        <v>758</v>
      </c>
      <c r="XCP67" s="565" t="s">
        <v>758</v>
      </c>
      <c r="XCQ67" s="565" t="s">
        <v>758</v>
      </c>
      <c r="XCR67" s="565" t="s">
        <v>758</v>
      </c>
      <c r="XCS67" s="565" t="s">
        <v>758</v>
      </c>
      <c r="XCT67" s="565" t="s">
        <v>758</v>
      </c>
      <c r="XCU67" s="565" t="s">
        <v>758</v>
      </c>
      <c r="XCV67" s="565" t="s">
        <v>758</v>
      </c>
      <c r="XCW67" s="565" t="s">
        <v>758</v>
      </c>
      <c r="XCX67" s="565" t="s">
        <v>758</v>
      </c>
      <c r="XCY67" s="565" t="s">
        <v>758</v>
      </c>
      <c r="XCZ67" s="565" t="s">
        <v>758</v>
      </c>
      <c r="XDA67" s="565" t="s">
        <v>758</v>
      </c>
      <c r="XDB67" s="565" t="s">
        <v>758</v>
      </c>
      <c r="XDC67" s="565" t="s">
        <v>758</v>
      </c>
      <c r="XDD67" s="565" t="s">
        <v>758</v>
      </c>
      <c r="XDE67" s="565" t="s">
        <v>758</v>
      </c>
      <c r="XDF67" s="565" t="s">
        <v>758</v>
      </c>
      <c r="XDG67" s="565" t="s">
        <v>758</v>
      </c>
      <c r="XDH67" s="565" t="s">
        <v>758</v>
      </c>
      <c r="XDI67" s="565" t="s">
        <v>758</v>
      </c>
      <c r="XDJ67" s="565" t="s">
        <v>758</v>
      </c>
      <c r="XDK67" s="565" t="s">
        <v>758</v>
      </c>
      <c r="XDL67" s="565" t="s">
        <v>758</v>
      </c>
      <c r="XDM67" s="565" t="s">
        <v>758</v>
      </c>
      <c r="XDN67" s="565" t="s">
        <v>758</v>
      </c>
      <c r="XDO67" s="565" t="s">
        <v>758</v>
      </c>
      <c r="XDP67" s="565" t="s">
        <v>758</v>
      </c>
      <c r="XDQ67" s="565" t="s">
        <v>758</v>
      </c>
      <c r="XDR67" s="565" t="s">
        <v>758</v>
      </c>
      <c r="XDS67" s="565" t="s">
        <v>758</v>
      </c>
      <c r="XDT67" s="565" t="s">
        <v>758</v>
      </c>
      <c r="XDU67" s="565" t="s">
        <v>758</v>
      </c>
      <c r="XDV67" s="565" t="s">
        <v>758</v>
      </c>
      <c r="XDW67" s="565" t="s">
        <v>758</v>
      </c>
      <c r="XDX67" s="565" t="s">
        <v>758</v>
      </c>
      <c r="XDY67" s="565" t="s">
        <v>758</v>
      </c>
      <c r="XDZ67" s="565" t="s">
        <v>758</v>
      </c>
      <c r="XEA67" s="565" t="s">
        <v>758</v>
      </c>
      <c r="XEB67" s="565" t="s">
        <v>758</v>
      </c>
      <c r="XEC67" s="565" t="s">
        <v>758</v>
      </c>
      <c r="XED67" s="565" t="s">
        <v>758</v>
      </c>
      <c r="XEE67" s="565" t="s">
        <v>758</v>
      </c>
      <c r="XEF67" s="565" t="s">
        <v>758</v>
      </c>
      <c r="XEG67" s="565" t="s">
        <v>758</v>
      </c>
      <c r="XEH67" s="565" t="s">
        <v>758</v>
      </c>
      <c r="XEI67" s="565" t="s">
        <v>758</v>
      </c>
      <c r="XEJ67" s="565" t="s">
        <v>758</v>
      </c>
      <c r="XEK67" s="565" t="s">
        <v>758</v>
      </c>
      <c r="XEL67" s="565" t="s">
        <v>758</v>
      </c>
      <c r="XEM67" s="565" t="s">
        <v>758</v>
      </c>
      <c r="XEN67" s="565" t="s">
        <v>758</v>
      </c>
      <c r="XEO67" s="565" t="s">
        <v>758</v>
      </c>
      <c r="XEP67" s="565" t="s">
        <v>758</v>
      </c>
      <c r="XEQ67" s="565" t="s">
        <v>758</v>
      </c>
      <c r="XER67" s="565" t="s">
        <v>758</v>
      </c>
      <c r="XES67" s="565" t="s">
        <v>758</v>
      </c>
      <c r="XET67" s="565" t="s">
        <v>758</v>
      </c>
      <c r="XEU67" s="565" t="s">
        <v>758</v>
      </c>
      <c r="XEV67" s="565" t="s">
        <v>758</v>
      </c>
      <c r="XEW67" s="565" t="s">
        <v>758</v>
      </c>
      <c r="XEX67" s="565" t="s">
        <v>758</v>
      </c>
      <c r="XEY67" s="565" t="s">
        <v>758</v>
      </c>
      <c r="XEZ67" s="565" t="s">
        <v>758</v>
      </c>
      <c r="XFA67" s="565" t="s">
        <v>758</v>
      </c>
      <c r="XFB67" s="565" t="s">
        <v>758</v>
      </c>
      <c r="XFC67" s="565" t="s">
        <v>758</v>
      </c>
      <c r="XFD67" s="565" t="s">
        <v>758</v>
      </c>
    </row>
    <row r="68" spans="1:16384" s="561" customFormat="1" ht="49.35" customHeight="1">
      <c r="A68" s="565" t="s">
        <v>907</v>
      </c>
      <c r="B68" s="579"/>
    </row>
    <row r="69" spans="1:16384" s="561" customFormat="1" ht="14.25">
      <c r="A69" s="565"/>
      <c r="B69" s="579"/>
    </row>
    <row r="70" spans="1:16384" s="561" customFormat="1" ht="15">
      <c r="A70" s="563" t="s">
        <v>787</v>
      </c>
      <c r="B70" s="579"/>
    </row>
    <row r="71" spans="1:16384" s="561" customFormat="1" ht="71.25">
      <c r="A71" s="565" t="s">
        <v>797</v>
      </c>
      <c r="B71" s="579"/>
    </row>
    <row r="72" spans="1:16384" s="561" customFormat="1" ht="14.25">
      <c r="A72" s="565" t="s">
        <v>789</v>
      </c>
      <c r="B72" s="579"/>
    </row>
    <row r="73" spans="1:16384" s="561" customFormat="1" ht="14.25">
      <c r="A73" s="565"/>
      <c r="B73" s="579"/>
    </row>
    <row r="74" spans="1:16384" s="1533" customFormat="1" ht="15">
      <c r="A74" s="1539" t="s">
        <v>868</v>
      </c>
      <c r="B74" s="1541"/>
    </row>
    <row r="75" spans="1:16384" s="1533" customFormat="1" ht="28.5">
      <c r="A75" s="1542" t="s">
        <v>904</v>
      </c>
      <c r="B75" s="1541"/>
    </row>
    <row r="76" spans="1:16384" s="561" customFormat="1" ht="14.25">
      <c r="A76" s="565"/>
      <c r="B76" s="579"/>
    </row>
    <row r="77" spans="1:16384" s="561" customFormat="1" ht="15">
      <c r="A77" s="563" t="s">
        <v>762</v>
      </c>
      <c r="B77" s="580"/>
    </row>
    <row r="78" spans="1:16384" s="561" customFormat="1" ht="57">
      <c r="A78" s="565" t="s">
        <v>763</v>
      </c>
      <c r="B78" s="579"/>
    </row>
    <row r="79" spans="1:16384" s="561" customFormat="1" ht="14.25">
      <c r="A79" s="565"/>
      <c r="B79" s="579"/>
    </row>
    <row r="80" spans="1:16384" s="561" customFormat="1" ht="15">
      <c r="A80" s="1543" t="s">
        <v>918</v>
      </c>
      <c r="B80" s="579"/>
    </row>
    <row r="81" spans="1:2" s="561" customFormat="1" ht="57">
      <c r="A81" s="565" t="s">
        <v>919</v>
      </c>
      <c r="B81" s="579"/>
    </row>
    <row r="82" spans="1:2" s="561" customFormat="1" ht="15">
      <c r="A82" s="563"/>
      <c r="B82" s="580"/>
    </row>
    <row r="83" spans="1:2" s="561" customFormat="1" ht="15">
      <c r="A83" s="563" t="s">
        <v>764</v>
      </c>
      <c r="B83" s="580"/>
    </row>
    <row r="84" spans="1:2" s="561" customFormat="1" ht="42.75">
      <c r="A84" s="565" t="s">
        <v>791</v>
      </c>
      <c r="B84" s="580"/>
    </row>
    <row r="85" spans="1:2" s="561" customFormat="1" ht="28.5">
      <c r="A85" s="565" t="s">
        <v>792</v>
      </c>
      <c r="B85" s="580"/>
    </row>
    <row r="86" spans="1:2" s="561" customFormat="1" ht="28.5">
      <c r="A86" s="565" t="s">
        <v>794</v>
      </c>
      <c r="B86" s="580"/>
    </row>
    <row r="87" spans="1:2" s="561" customFormat="1" ht="42.75">
      <c r="A87" s="565" t="s">
        <v>793</v>
      </c>
      <c r="B87" s="580"/>
    </row>
    <row r="88" spans="1:2" s="561" customFormat="1" ht="14.25">
      <c r="A88" s="565"/>
      <c r="B88" s="580"/>
    </row>
    <row r="89" spans="1:2" s="561" customFormat="1" ht="15">
      <c r="A89" s="563" t="s">
        <v>765</v>
      </c>
      <c r="B89" s="580"/>
    </row>
    <row r="90" spans="1:2" s="561" customFormat="1" ht="14.25">
      <c r="A90" s="1481" t="s">
        <v>766</v>
      </c>
      <c r="B90" s="580"/>
    </row>
    <row r="91" spans="1:2" s="561" customFormat="1" ht="14.25">
      <c r="A91" s="1482" t="s">
        <v>594</v>
      </c>
      <c r="B91" s="580"/>
    </row>
    <row r="92" spans="1:2" s="561" customFormat="1" ht="12.75">
      <c r="A92" s="569"/>
      <c r="B92" s="580"/>
    </row>
    <row r="93" spans="1:2" s="561" customFormat="1" ht="16.7" customHeight="1">
      <c r="A93" s="564" t="s">
        <v>767</v>
      </c>
      <c r="B93" s="580"/>
    </row>
    <row r="94" spans="1:2" s="561" customFormat="1" ht="142.69999999999999" customHeight="1">
      <c r="A94" s="567" t="s">
        <v>786</v>
      </c>
      <c r="B94" s="580"/>
    </row>
    <row r="95" spans="1:2" s="561" customFormat="1" ht="20.100000000000001" customHeight="1">
      <c r="A95" s="567"/>
      <c r="B95" s="580"/>
    </row>
    <row r="96" spans="1:2" s="1533" customFormat="1" ht="15" customHeight="1">
      <c r="A96" s="1539" t="s">
        <v>909</v>
      </c>
      <c r="B96" s="1532"/>
    </row>
    <row r="97" spans="1:2" s="1533" customFormat="1" ht="63" customHeight="1">
      <c r="A97" s="1579" t="s">
        <v>910</v>
      </c>
      <c r="B97" s="1532"/>
    </row>
    <row r="98" spans="1:2" s="1533" customFormat="1" ht="13.35" customHeight="1">
      <c r="A98" s="1535"/>
      <c r="B98" s="1532"/>
    </row>
    <row r="99" spans="1:2" s="1533" customFormat="1" ht="13.35" customHeight="1">
      <c r="A99" s="1539" t="s">
        <v>869</v>
      </c>
      <c r="B99" s="1532"/>
    </row>
    <row r="100" spans="1:2" s="1533" customFormat="1" ht="39.6" customHeight="1">
      <c r="A100" s="1535" t="s">
        <v>906</v>
      </c>
      <c r="B100" s="1532"/>
    </row>
    <row r="101" spans="1:2" s="561" customFormat="1" ht="15">
      <c r="A101" s="570" t="s">
        <v>768</v>
      </c>
      <c r="B101" s="580"/>
    </row>
    <row r="102" spans="1:2" s="561" customFormat="1" ht="42.75">
      <c r="A102" s="571" t="s">
        <v>769</v>
      </c>
      <c r="B102" s="580"/>
    </row>
    <row r="103" spans="1:2" s="561" customFormat="1" ht="14.25">
      <c r="A103" s="571"/>
      <c r="B103" s="580"/>
    </row>
    <row r="104" spans="1:2" s="561" customFormat="1" ht="15">
      <c r="A104" s="570" t="s">
        <v>770</v>
      </c>
      <c r="B104" s="580"/>
    </row>
    <row r="105" spans="1:2" s="561" customFormat="1" ht="42.75">
      <c r="A105" s="1580" t="s">
        <v>771</v>
      </c>
      <c r="B105" s="580"/>
    </row>
    <row r="106" spans="1:2" s="561" customFormat="1" ht="14.25">
      <c r="A106" s="1483"/>
      <c r="B106" s="580"/>
    </row>
    <row r="107" spans="1:2" s="561" customFormat="1" ht="15">
      <c r="A107" s="570" t="s">
        <v>775</v>
      </c>
      <c r="B107" s="580"/>
    </row>
    <row r="108" spans="1:2" s="561" customFormat="1" ht="57">
      <c r="A108" s="1580" t="s">
        <v>795</v>
      </c>
      <c r="B108" s="580"/>
    </row>
    <row r="109" spans="1:2" s="561" customFormat="1" ht="14.25">
      <c r="A109" s="571"/>
      <c r="B109" s="580"/>
    </row>
    <row r="110" spans="1:2" s="561" customFormat="1" ht="15">
      <c r="A110" s="572" t="s">
        <v>595</v>
      </c>
      <c r="B110" s="581"/>
    </row>
    <row r="111" spans="1:2" s="561" customFormat="1" ht="15">
      <c r="A111" s="573"/>
      <c r="B111" s="582"/>
    </row>
    <row r="112" spans="1:2" s="574" customFormat="1" ht="15">
      <c r="A112" s="572" t="s">
        <v>596</v>
      </c>
      <c r="B112" s="581"/>
    </row>
    <row r="113" spans="1:3" s="561" customFormat="1" ht="30">
      <c r="A113" s="573" t="s">
        <v>785</v>
      </c>
      <c r="B113" s="580"/>
    </row>
    <row r="114" spans="1:3" s="561" customFormat="1" ht="30">
      <c r="A114" s="573" t="s">
        <v>776</v>
      </c>
      <c r="B114" s="583"/>
    </row>
    <row r="115" spans="1:3" s="561" customFormat="1" ht="30">
      <c r="A115" s="573" t="s">
        <v>777</v>
      </c>
      <c r="B115" s="584"/>
    </row>
    <row r="116" spans="1:3" s="561" customFormat="1" ht="36" customHeight="1">
      <c r="A116" s="1581" t="s">
        <v>937</v>
      </c>
      <c r="B116" s="584"/>
    </row>
    <row r="117" spans="1:3" s="574" customFormat="1" ht="15">
      <c r="A117" s="573"/>
      <c r="B117" s="581"/>
    </row>
    <row r="118" spans="1:3">
      <c r="A118" s="572" t="s">
        <v>597</v>
      </c>
      <c r="B118" s="575"/>
      <c r="C118" s="576"/>
    </row>
    <row r="119" spans="1:3" s="578" customFormat="1" ht="45">
      <c r="A119" s="573" t="s">
        <v>778</v>
      </c>
      <c r="B119" s="575"/>
      <c r="C119" s="575"/>
    </row>
    <row r="120" spans="1:3" s="578" customFormat="1" ht="44.1" customHeight="1">
      <c r="A120" s="1581" t="s">
        <v>779</v>
      </c>
      <c r="B120" s="575"/>
      <c r="C120" s="575"/>
    </row>
    <row r="121" spans="1:3" s="561" customFormat="1" ht="45">
      <c r="A121" s="573" t="s">
        <v>784</v>
      </c>
      <c r="B121" s="580"/>
    </row>
    <row r="122" spans="1:3" s="561" customFormat="1" ht="30">
      <c r="A122" s="573" t="s">
        <v>780</v>
      </c>
      <c r="B122" s="580"/>
    </row>
    <row r="123" spans="1:3" s="574" customFormat="1" ht="15">
      <c r="A123" s="573"/>
      <c r="B123" s="581"/>
    </row>
    <row r="124" spans="1:3">
      <c r="A124" s="572" t="s">
        <v>7</v>
      </c>
    </row>
    <row r="125" spans="1:3" ht="45">
      <c r="A125" s="573" t="s">
        <v>781</v>
      </c>
    </row>
    <row r="126" spans="1:3" ht="30">
      <c r="A126" s="573" t="s">
        <v>782</v>
      </c>
    </row>
    <row r="127" spans="1:3" ht="45">
      <c r="A127" s="573" t="s">
        <v>783</v>
      </c>
    </row>
    <row r="128" spans="1:3">
      <c r="A128" s="573"/>
    </row>
  </sheetData>
  <sheetProtection algorithmName="SHA-512" hashValue="DFeZspZue1fQS3rjHZjy6zcrk7zRtcIC6HTOJyIFsPWmAXBs60jVetUIPV9E3zmoVOHdnGlq0amuIPX+ru8uUg==" saltValue="hxBI0XBzuD6+sa2lWZ0p6A==" spinCount="100000" sheet="1" selectLockedCells="1"/>
  <phoneticPr fontId="7" type="noConversion"/>
  <hyperlinks>
    <hyperlink ref="A91" r:id="rId1" xr:uid="{00000000-0004-0000-0100-000000000000}"/>
  </hyperlinks>
  <pageMargins left="0.98" right="0.94" top="1.77" bottom="0.94" header="0.35" footer="0.39"/>
  <pageSetup paperSize="9" scale="78" fitToHeight="3" orientation="portrait" horizontalDpi="300" verticalDpi="300" r:id="rId2"/>
  <headerFooter>
    <oddHeader>&amp;L&amp;"Calibri,Normal"&amp;9
Diagnóstico de Acessibilidade  
&amp;F
&amp;C&amp;"System Font,Normal"&amp;10&amp;K000000&amp;G</oddHeader>
    <oddFooter>&amp;L&amp;"Calibri,Normal"&amp;7MMP 2024&amp;C&amp;"Calibri (corpo),Normal"&amp;7&amp;K000000&amp;A    
&amp;R&amp;"Calibri (corpo),Normal"&amp;7&amp;K000000&amp;P /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2"/>
  <dimension ref="A1:F62"/>
  <sheetViews>
    <sheetView zoomScale="150" zoomScaleNormal="150" workbookViewId="0">
      <selection activeCell="B5" sqref="B5:E5"/>
    </sheetView>
  </sheetViews>
  <sheetFormatPr defaultColWidth="0" defaultRowHeight="15.75" zeroHeight="1"/>
  <cols>
    <col min="1" max="1" width="31.19921875" style="1306" customWidth="1"/>
    <col min="2" max="2" width="13.8984375" style="1307" customWidth="1"/>
    <col min="3" max="3" width="3.3984375" style="1306" customWidth="1"/>
    <col min="4" max="4" width="9.69921875" style="1306" customWidth="1"/>
    <col min="5" max="5" width="4.8984375" style="1306" customWidth="1"/>
    <col min="6" max="6" width="4" style="577" customWidth="1"/>
    <col min="7" max="16384" width="9.19921875" style="577" hidden="1"/>
  </cols>
  <sheetData>
    <row r="1" spans="1:5">
      <c r="A1" s="1493"/>
    </row>
    <row r="2" spans="1:5">
      <c r="A2" s="1493"/>
    </row>
    <row r="3" spans="1:5" s="561" customFormat="1" ht="38.25" customHeight="1" thickBot="1">
      <c r="A3" s="1624" t="s">
        <v>607</v>
      </c>
      <c r="B3" s="1625"/>
      <c r="C3" s="1625"/>
      <c r="D3" s="1625"/>
      <c r="E3" s="1625"/>
    </row>
    <row r="4" spans="1:5" s="561" customFormat="1" ht="38.25" customHeight="1" thickTop="1">
      <c r="A4" s="1626" t="s">
        <v>608</v>
      </c>
      <c r="B4" s="1627"/>
      <c r="C4" s="1627"/>
      <c r="D4" s="1627"/>
      <c r="E4" s="1628"/>
    </row>
    <row r="5" spans="1:5" s="561" customFormat="1" ht="38.25" customHeight="1">
      <c r="A5" s="589" t="s">
        <v>850</v>
      </c>
      <c r="B5" s="1616"/>
      <c r="C5" s="1617"/>
      <c r="D5" s="1617"/>
      <c r="E5" s="1618"/>
    </row>
    <row r="6" spans="1:5" s="561" customFormat="1" ht="38.25" customHeight="1">
      <c r="A6" s="589" t="s">
        <v>851</v>
      </c>
      <c r="B6" s="1616"/>
      <c r="C6" s="1617"/>
      <c r="D6" s="1617"/>
      <c r="E6" s="1618"/>
    </row>
    <row r="7" spans="1:5" s="561" customFormat="1" ht="38.25" customHeight="1">
      <c r="A7" s="589" t="s">
        <v>852</v>
      </c>
      <c r="B7" s="1616"/>
      <c r="C7" s="1622"/>
      <c r="D7" s="1622"/>
      <c r="E7" s="1623"/>
    </row>
    <row r="8" spans="1:5" s="561" customFormat="1" ht="38.25" customHeight="1">
      <c r="A8" s="589" t="s">
        <v>609</v>
      </c>
      <c r="B8" s="1616"/>
      <c r="C8" s="1617"/>
      <c r="D8" s="1617"/>
      <c r="E8" s="1618"/>
    </row>
    <row r="9" spans="1:5" s="561" customFormat="1" ht="38.25" customHeight="1">
      <c r="A9" s="589" t="s">
        <v>610</v>
      </c>
      <c r="B9" s="1616"/>
      <c r="C9" s="1622"/>
      <c r="D9" s="1622"/>
      <c r="E9" s="1623"/>
    </row>
    <row r="10" spans="1:5" s="561" customFormat="1" ht="38.25" customHeight="1">
      <c r="A10" s="589" t="s">
        <v>611</v>
      </c>
      <c r="B10" s="1616"/>
      <c r="C10" s="1622"/>
      <c r="D10" s="1622"/>
      <c r="E10" s="1623"/>
    </row>
    <row r="11" spans="1:5" s="561" customFormat="1" ht="38.25" customHeight="1">
      <c r="A11" s="592" t="s">
        <v>612</v>
      </c>
      <c r="B11" s="1616"/>
      <c r="C11" s="1622"/>
      <c r="D11" s="1622"/>
      <c r="E11" s="1623"/>
    </row>
    <row r="12" spans="1:5" s="561" customFormat="1" ht="38.25" customHeight="1">
      <c r="A12" s="593" t="s">
        <v>613</v>
      </c>
      <c r="B12" s="1616"/>
      <c r="C12" s="1622"/>
      <c r="D12" s="1622"/>
      <c r="E12" s="1623"/>
    </row>
    <row r="13" spans="1:5" s="561" customFormat="1" ht="38.25" customHeight="1">
      <c r="A13" s="593" t="s">
        <v>853</v>
      </c>
      <c r="B13" s="1616"/>
      <c r="C13" s="1617"/>
      <c r="D13" s="1617"/>
      <c r="E13" s="1618"/>
    </row>
    <row r="14" spans="1:5" s="561" customFormat="1" ht="38.25" customHeight="1">
      <c r="A14" s="593" t="s">
        <v>854</v>
      </c>
      <c r="B14" s="1616"/>
      <c r="C14" s="1617"/>
      <c r="D14" s="1617"/>
      <c r="E14" s="1618"/>
    </row>
    <row r="15" spans="1:5" s="561" customFormat="1" ht="38.25" customHeight="1">
      <c r="A15" s="1491" t="s">
        <v>855</v>
      </c>
      <c r="B15" s="1616"/>
      <c r="C15" s="1622"/>
      <c r="D15" s="1622"/>
      <c r="E15" s="1623"/>
    </row>
    <row r="16" spans="1:5" s="561" customFormat="1" ht="38.25" customHeight="1">
      <c r="A16" s="594" t="s">
        <v>614</v>
      </c>
      <c r="B16" s="1616"/>
      <c r="C16" s="1617"/>
      <c r="D16" s="1617"/>
      <c r="E16" s="1618"/>
    </row>
    <row r="17" spans="1:5" s="561" customFormat="1" ht="38.25" customHeight="1">
      <c r="A17" s="594" t="s">
        <v>615</v>
      </c>
      <c r="B17" s="1616"/>
      <c r="C17" s="1622"/>
      <c r="D17" s="1622"/>
      <c r="E17" s="1623"/>
    </row>
    <row r="18" spans="1:5" s="561" customFormat="1" ht="38.25" customHeight="1" thickBot="1">
      <c r="A18" s="590" t="s">
        <v>616</v>
      </c>
      <c r="B18" s="1619"/>
      <c r="C18" s="1620"/>
      <c r="D18" s="1620"/>
      <c r="E18" s="1621"/>
    </row>
    <row r="19" spans="1:5" s="561" customFormat="1" ht="28.7" customHeight="1" thickTop="1" thickBot="1">
      <c r="A19" s="588"/>
      <c r="B19" s="1603"/>
      <c r="C19" s="1603"/>
      <c r="D19" s="1603"/>
      <c r="E19" s="1603"/>
    </row>
    <row r="20" spans="1:5" s="561" customFormat="1" ht="38.25" customHeight="1" thickTop="1">
      <c r="A20" s="1613" t="s">
        <v>617</v>
      </c>
      <c r="B20" s="1614"/>
      <c r="C20" s="1614"/>
      <c r="D20" s="1614"/>
      <c r="E20" s="1615"/>
    </row>
    <row r="21" spans="1:5" s="561" customFormat="1" ht="38.25" customHeight="1">
      <c r="A21" s="591" t="s">
        <v>618</v>
      </c>
      <c r="B21" s="1616"/>
      <c r="C21" s="1617"/>
      <c r="D21" s="1617"/>
      <c r="E21" s="1618"/>
    </row>
    <row r="22" spans="1:5" s="561" customFormat="1" ht="38.25" customHeight="1">
      <c r="A22" s="591" t="s">
        <v>619</v>
      </c>
      <c r="B22" s="1607"/>
      <c r="C22" s="1608"/>
      <c r="D22" s="1608"/>
      <c r="E22" s="1609"/>
    </row>
    <row r="23" spans="1:5" s="561" customFormat="1" ht="38.25" customHeight="1">
      <c r="A23" s="591" t="s">
        <v>620</v>
      </c>
      <c r="B23" s="1610"/>
      <c r="C23" s="1611"/>
      <c r="D23" s="1611"/>
      <c r="E23" s="1612"/>
    </row>
    <row r="24" spans="1:5" s="561" customFormat="1" ht="38.25" customHeight="1" thickBot="1">
      <c r="A24" s="1513" t="s">
        <v>616</v>
      </c>
      <c r="B24" s="1604"/>
      <c r="C24" s="1605"/>
      <c r="D24" s="1605"/>
      <c r="E24" s="1606"/>
    </row>
    <row r="25" spans="1:5" s="1286" customFormat="1" ht="38.25" customHeight="1" thickTop="1">
      <c r="A25" s="1582"/>
      <c r="B25" s="1583"/>
      <c r="C25" s="1584"/>
      <c r="D25" s="1584"/>
      <c r="E25" s="1584"/>
    </row>
    <row r="26" spans="1:5" s="1286" customFormat="1" ht="15" customHeight="1">
      <c r="C26" s="1494"/>
      <c r="D26" s="1495" t="s">
        <v>679</v>
      </c>
      <c r="E26" s="1496">
        <f>E28/E27</f>
        <v>0</v>
      </c>
    </row>
    <row r="27" spans="1:5" s="1286" customFormat="1">
      <c r="C27" s="1306"/>
      <c r="D27" s="1497" t="s">
        <v>677</v>
      </c>
      <c r="E27" s="1498">
        <f>COUNTA(A5:A18,A21:A24)</f>
        <v>18</v>
      </c>
    </row>
    <row r="28" spans="1:5" s="1286" customFormat="1">
      <c r="C28" s="1306"/>
      <c r="D28" s="1497" t="s">
        <v>678</v>
      </c>
      <c r="E28" s="1499">
        <f>COUNTA(B5:E18,B21:E24)</f>
        <v>0</v>
      </c>
    </row>
    <row r="29" spans="1:5" s="561" customFormat="1" ht="15" hidden="1">
      <c r="A29" s="1287"/>
      <c r="B29" s="1288"/>
      <c r="C29" s="1286"/>
      <c r="D29" s="1286"/>
      <c r="E29" s="1286"/>
    </row>
    <row r="30" spans="1:5" s="561" customFormat="1" ht="15" hidden="1">
      <c r="A30" s="1287"/>
      <c r="B30" s="1289"/>
      <c r="C30" s="1286"/>
      <c r="D30" s="1286"/>
      <c r="E30" s="1286"/>
    </row>
    <row r="31" spans="1:5" s="561" customFormat="1" ht="15" hidden="1">
      <c r="A31" s="1287"/>
      <c r="B31" s="1288"/>
      <c r="C31" s="1286"/>
      <c r="D31" s="1286"/>
      <c r="E31" s="1286"/>
    </row>
    <row r="32" spans="1:5" s="561" customFormat="1" ht="14.25" hidden="1">
      <c r="A32" s="1290"/>
      <c r="B32" s="1288"/>
      <c r="C32" s="1286"/>
      <c r="D32" s="1286"/>
      <c r="E32" s="1286"/>
    </row>
    <row r="33" spans="1:5" s="561" customFormat="1" ht="15" hidden="1">
      <c r="A33" s="1291"/>
      <c r="B33" s="1288"/>
      <c r="C33" s="1286"/>
      <c r="D33" s="1286"/>
      <c r="E33" s="1286"/>
    </row>
    <row r="34" spans="1:5" s="561" customFormat="1" ht="12.75" hidden="1">
      <c r="A34" s="569"/>
      <c r="B34" s="1288"/>
      <c r="C34" s="1286"/>
      <c r="D34" s="1286"/>
      <c r="E34" s="1286"/>
    </row>
    <row r="35" spans="1:5" s="561" customFormat="1" ht="15" hidden="1">
      <c r="A35" s="1287"/>
      <c r="B35" s="1288"/>
      <c r="C35" s="1286"/>
      <c r="D35" s="1286"/>
      <c r="E35" s="1286"/>
    </row>
    <row r="36" spans="1:5" s="561" customFormat="1" ht="14.25" hidden="1">
      <c r="A36" s="1292"/>
      <c r="B36" s="1288"/>
      <c r="C36" s="1286"/>
      <c r="D36" s="1286"/>
      <c r="E36" s="1286"/>
    </row>
    <row r="37" spans="1:5" s="561" customFormat="1" ht="15" hidden="1">
      <c r="A37" s="1287"/>
      <c r="B37" s="1288"/>
      <c r="C37" s="1286"/>
      <c r="D37" s="1286"/>
      <c r="E37" s="1286"/>
    </row>
    <row r="38" spans="1:5" s="561" customFormat="1" ht="15" hidden="1">
      <c r="A38" s="1293"/>
      <c r="B38" s="1288"/>
      <c r="C38" s="1286"/>
      <c r="D38" s="1286"/>
      <c r="E38" s="1286"/>
    </row>
    <row r="39" spans="1:5" s="561" customFormat="1" ht="15" hidden="1">
      <c r="A39" s="1293"/>
      <c r="B39" s="1288"/>
      <c r="C39" s="1286"/>
      <c r="D39" s="1286"/>
      <c r="E39" s="1286"/>
    </row>
    <row r="40" spans="1:5" s="561" customFormat="1" ht="15" hidden="1">
      <c r="A40" s="1293"/>
      <c r="B40" s="1288"/>
      <c r="C40" s="1286"/>
      <c r="D40" s="1286"/>
      <c r="E40" s="1286"/>
    </row>
    <row r="41" spans="1:5" s="561" customFormat="1" ht="15" hidden="1">
      <c r="A41" s="1294"/>
      <c r="B41" s="1288"/>
      <c r="C41" s="1286"/>
      <c r="D41" s="1286"/>
      <c r="E41" s="1286"/>
    </row>
    <row r="42" spans="1:5" s="561" customFormat="1" ht="14.25" hidden="1">
      <c r="A42" s="1295"/>
      <c r="B42" s="1288"/>
      <c r="C42" s="1286"/>
      <c r="D42" s="1286"/>
      <c r="E42" s="1286"/>
    </row>
    <row r="43" spans="1:5" s="561" customFormat="1" ht="14.25" hidden="1">
      <c r="A43" s="1296"/>
      <c r="B43" s="1289"/>
      <c r="C43" s="1286"/>
      <c r="D43" s="1286"/>
      <c r="E43" s="1286"/>
    </row>
    <row r="44" spans="1:5" s="561" customFormat="1" ht="15" hidden="1">
      <c r="A44" s="1297"/>
      <c r="B44" s="1288"/>
      <c r="C44" s="1286"/>
      <c r="D44" s="1286"/>
      <c r="E44" s="1286"/>
    </row>
    <row r="45" spans="1:5" s="561" customFormat="1" ht="15" hidden="1">
      <c r="A45" s="1298"/>
      <c r="B45" s="1298"/>
      <c r="C45" s="1286"/>
      <c r="D45" s="1286"/>
      <c r="E45" s="1286"/>
    </row>
    <row r="46" spans="1:5" s="561" customFormat="1" ht="15" hidden="1">
      <c r="A46" s="1299"/>
      <c r="B46" s="1300"/>
      <c r="C46" s="1286"/>
      <c r="D46" s="1286"/>
      <c r="E46" s="1286"/>
    </row>
    <row r="47" spans="1:5" s="574" customFormat="1" ht="15" hidden="1">
      <c r="A47" s="1298"/>
      <c r="B47" s="1298"/>
      <c r="C47" s="1301"/>
      <c r="D47" s="1301"/>
      <c r="E47" s="1301"/>
    </row>
    <row r="48" spans="1:5" s="561" customFormat="1" ht="15" hidden="1">
      <c r="A48" s="1299"/>
      <c r="B48" s="1288"/>
      <c r="C48" s="1286"/>
      <c r="D48" s="1286"/>
      <c r="E48" s="1286"/>
    </row>
    <row r="49" spans="1:5" s="561" customFormat="1" ht="15" hidden="1">
      <c r="A49" s="1299"/>
      <c r="B49" s="1302"/>
      <c r="C49" s="1286"/>
      <c r="D49" s="1286"/>
      <c r="E49" s="1286"/>
    </row>
    <row r="50" spans="1:5" s="561" customFormat="1" ht="15" hidden="1">
      <c r="A50" s="1299"/>
      <c r="B50" s="1303"/>
      <c r="C50" s="1286"/>
      <c r="D50" s="1286"/>
      <c r="E50" s="1286"/>
    </row>
    <row r="51" spans="1:5" s="561" customFormat="1" ht="15" hidden="1">
      <c r="A51" s="1299"/>
      <c r="B51" s="1303"/>
      <c r="C51" s="1286"/>
      <c r="D51" s="1286"/>
      <c r="E51" s="1286"/>
    </row>
    <row r="52" spans="1:5" s="574" customFormat="1" ht="15" hidden="1">
      <c r="A52" s="1298"/>
      <c r="B52" s="1298"/>
      <c r="C52" s="1301"/>
      <c r="D52" s="1301"/>
      <c r="E52" s="1301"/>
    </row>
    <row r="53" spans="1:5" hidden="1">
      <c r="A53" s="1299"/>
      <c r="B53" s="1304"/>
      <c r="C53" s="1305"/>
    </row>
    <row r="54" spans="1:5" s="578" customFormat="1" hidden="1">
      <c r="A54" s="1299"/>
      <c r="B54" s="1304"/>
      <c r="C54" s="1304"/>
      <c r="D54" s="1307"/>
      <c r="E54" s="1307"/>
    </row>
    <row r="55" spans="1:5" s="578" customFormat="1" hidden="1">
      <c r="A55" s="1299"/>
      <c r="B55" s="1304"/>
      <c r="C55" s="1304"/>
      <c r="D55" s="1307"/>
      <c r="E55" s="1307"/>
    </row>
    <row r="56" spans="1:5" s="561" customFormat="1" ht="15" hidden="1">
      <c r="A56" s="1299"/>
      <c r="B56" s="1288"/>
      <c r="C56" s="1286"/>
      <c r="D56" s="1286"/>
      <c r="E56" s="1286"/>
    </row>
    <row r="57" spans="1:5" s="561" customFormat="1" ht="15" hidden="1">
      <c r="A57" s="1299"/>
      <c r="B57" s="1288"/>
      <c r="C57" s="1286"/>
      <c r="D57" s="1286"/>
      <c r="E57" s="1286"/>
    </row>
    <row r="58" spans="1:5" s="574" customFormat="1" ht="15" hidden="1">
      <c r="A58" s="1298"/>
      <c r="B58" s="1298"/>
      <c r="C58" s="1301"/>
      <c r="D58" s="1301"/>
      <c r="E58" s="1301"/>
    </row>
    <row r="59" spans="1:5" hidden="1">
      <c r="A59" s="1299"/>
    </row>
    <row r="60" spans="1:5" hidden="1">
      <c r="A60" s="1299"/>
    </row>
    <row r="61" spans="1:5" hidden="1">
      <c r="A61" s="1299"/>
    </row>
    <row r="62" spans="1:5" hidden="1">
      <c r="A62" s="1299"/>
    </row>
  </sheetData>
  <sheetProtection algorithmName="SHA-512" hashValue="ktjIR7oHCzQFsTDQZcetRpvqaFr9hu9PPWd8UIMMrRNEdxF8xM9/hyGp54GmaQXVmwhInN9xQ/zuBS+S5vg4Mw==" saltValue="9h3JqjumE8gO4enw2dX4kg==" spinCount="100000" sheet="1" selectLockedCells="1"/>
  <mergeCells count="22">
    <mergeCell ref="B5:E5"/>
    <mergeCell ref="B6:E6"/>
    <mergeCell ref="B14:E14"/>
    <mergeCell ref="B17:E17"/>
    <mergeCell ref="A3:E3"/>
    <mergeCell ref="A4:E4"/>
    <mergeCell ref="B10:E10"/>
    <mergeCell ref="B8:E8"/>
    <mergeCell ref="B7:E7"/>
    <mergeCell ref="B9:E9"/>
    <mergeCell ref="B18:E18"/>
    <mergeCell ref="B13:E13"/>
    <mergeCell ref="B15:E15"/>
    <mergeCell ref="B16:E16"/>
    <mergeCell ref="B11:E11"/>
    <mergeCell ref="B12:E12"/>
    <mergeCell ref="B19:E19"/>
    <mergeCell ref="B24:E24"/>
    <mergeCell ref="B22:E22"/>
    <mergeCell ref="B23:E23"/>
    <mergeCell ref="A20:E20"/>
    <mergeCell ref="B21:E21"/>
  </mergeCells>
  <phoneticPr fontId="7" type="noConversion"/>
  <conditionalFormatting sqref="E26">
    <cfRule type="cellIs" dxfId="125" priority="6" operator="greaterThan">
      <formula>0.49</formula>
    </cfRule>
  </conditionalFormatting>
  <conditionalFormatting sqref="E28">
    <cfRule type="cellIs" dxfId="124" priority="1" operator="equal">
      <formula>$E$27</formula>
    </cfRule>
    <cfRule type="cellIs" dxfId="123" priority="4" operator="equal">
      <formula>$F$4</formula>
    </cfRule>
  </conditionalFormatting>
  <dataValidations disablePrompts="1" count="2">
    <dataValidation type="list" allowBlank="1" showInputMessage="1" showErrorMessage="1" promptTitle="Escolher da lista" prompt="Sim ou Não" sqref="B17:E17" xr:uid="{00000000-0002-0000-0200-000000000000}">
      <formula1>"SIM,Não"</formula1>
    </dataValidation>
    <dataValidation type="list" allowBlank="1" showInputMessage="1" showErrorMessage="1" promptTitle="Escolher da lista" prompt="Estado ou Privado" sqref="B13:E13" xr:uid="{00000000-0002-0000-0200-000001000000}">
      <formula1>"Estado,Privado"</formula1>
    </dataValidation>
  </dataValidations>
  <pageMargins left="0.98" right="0.94" top="1.77" bottom="0.94" header="0.35" footer="0.39"/>
  <pageSetup paperSize="9" scale="78" fitToHeight="2" orientation="portrait" horizontalDpi="300" verticalDpi="300"/>
  <headerFooter>
    <oddHeader>&amp;L&amp;"Calibri,Normal"&amp;9
Diagnóstico de Acessibilidade  
&amp;F
&amp;C&amp;"System Font,Normal"&amp;10&amp;K000000&amp;G</oddHeader>
    <oddFooter>&amp;L&amp;"Calibri,Normal"&amp;7MMP 2024&amp;C&amp;"Calibri (corpo),Normal"&amp;7&amp;K000000&amp;A    
&amp;R&amp;"Calibri (corpo),Normal"&amp;7&amp;K000000&amp;P / &amp;N</oddFooter>
  </headerFooter>
  <colBreaks count="1" manualBreakCount="1">
    <brk id="6" max="26" man="1"/>
  </colBreaks>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6">
    <tabColor theme="1"/>
  </sheetPr>
  <dimension ref="A1:M85"/>
  <sheetViews>
    <sheetView zoomScale="150" zoomScaleNormal="150" workbookViewId="0">
      <selection activeCell="C6" sqref="C6"/>
    </sheetView>
  </sheetViews>
  <sheetFormatPr defaultColWidth="0" defaultRowHeight="14.45" customHeight="1" zeroHeight="1"/>
  <cols>
    <col min="1" max="1" width="3.19921875" style="650" customWidth="1"/>
    <col min="2" max="2" width="31" style="630" customWidth="1"/>
    <col min="3" max="3" width="5" style="651" customWidth="1"/>
    <col min="4" max="4" width="13.19921875" style="630" customWidth="1"/>
    <col min="5" max="5" width="3.59765625" style="650" customWidth="1"/>
    <col min="6" max="6" width="5.5" style="650" customWidth="1"/>
    <col min="7" max="7" width="6.8984375" style="670" hidden="1" customWidth="1"/>
    <col min="8" max="8" width="6.8984375" style="676" hidden="1" customWidth="1"/>
    <col min="9" max="10" width="6.59765625" style="676" hidden="1" customWidth="1"/>
    <col min="11" max="11" width="17.19921875" style="676" hidden="1" customWidth="1"/>
    <col min="12" max="12" width="17.5" style="676" hidden="1" customWidth="1"/>
    <col min="13" max="13" width="16.5" style="676" hidden="1" customWidth="1"/>
    <col min="14" max="16384" width="6.59765625" style="630" hidden="1"/>
  </cols>
  <sheetData>
    <row r="1" spans="1:13" s="765" customFormat="1" ht="12.75">
      <c r="A1" s="764" t="s">
        <v>46</v>
      </c>
      <c r="E1" s="861" t="s">
        <v>622</v>
      </c>
      <c r="F1" s="1273">
        <f>E2/F2</f>
        <v>0</v>
      </c>
      <c r="G1" s="864"/>
      <c r="H1" s="864"/>
      <c r="I1" s="864"/>
      <c r="J1" s="864"/>
      <c r="K1" s="864"/>
      <c r="L1" s="864"/>
      <c r="M1" s="864"/>
    </row>
    <row r="2" spans="1:13" s="765" customFormat="1" ht="12.75">
      <c r="A2" s="764" t="s">
        <v>552</v>
      </c>
      <c r="D2" s="766"/>
      <c r="E2" s="859">
        <f>COUNTA(C6:C47)</f>
        <v>0</v>
      </c>
      <c r="F2" s="859">
        <f>I4</f>
        <v>39</v>
      </c>
      <c r="G2" s="864"/>
      <c r="H2" s="864"/>
      <c r="I2" s="864"/>
      <c r="J2" s="864"/>
      <c r="K2" s="864"/>
      <c r="L2" s="864"/>
      <c r="M2" s="864"/>
    </row>
    <row r="3" spans="1:13" s="614" customFormat="1" ht="15">
      <c r="A3" s="707" t="s">
        <v>1</v>
      </c>
      <c r="B3" s="708" t="s">
        <v>44</v>
      </c>
      <c r="C3" s="709" t="s">
        <v>510</v>
      </c>
      <c r="D3" s="710" t="s">
        <v>45</v>
      </c>
      <c r="E3" s="866" t="s">
        <v>515</v>
      </c>
      <c r="F3" s="866" t="s">
        <v>516</v>
      </c>
      <c r="G3" s="872"/>
      <c r="H3" s="872"/>
      <c r="I3" s="872"/>
      <c r="J3" s="872"/>
      <c r="K3" s="872"/>
      <c r="L3" s="872"/>
      <c r="M3" s="872"/>
    </row>
    <row r="4" spans="1:13" s="618" customFormat="1" ht="15">
      <c r="A4" s="615" t="s">
        <v>53</v>
      </c>
      <c r="B4" s="616" t="s">
        <v>414</v>
      </c>
      <c r="C4" s="617"/>
      <c r="D4" s="784" t="s">
        <v>519</v>
      </c>
      <c r="E4" s="881">
        <f>C48</f>
        <v>0</v>
      </c>
      <c r="F4" s="1309">
        <f>E4/(G4*2)</f>
        <v>0</v>
      </c>
      <c r="G4" s="873">
        <f>SUM(G5:G47)</f>
        <v>39</v>
      </c>
      <c r="H4" s="713" t="s">
        <v>27</v>
      </c>
      <c r="I4" s="873">
        <f>SUM(I5:I47)</f>
        <v>39</v>
      </c>
      <c r="J4" s="874" t="s">
        <v>623</v>
      </c>
      <c r="K4" s="1587" t="s">
        <v>940</v>
      </c>
      <c r="L4" s="1587" t="s">
        <v>941</v>
      </c>
      <c r="M4" s="875"/>
    </row>
    <row r="5" spans="1:13" s="625" customFormat="1" ht="15">
      <c r="A5" s="619">
        <v>1</v>
      </c>
      <c r="B5" s="620" t="s">
        <v>29</v>
      </c>
      <c r="C5" s="621"/>
      <c r="D5" s="622"/>
      <c r="E5" s="623">
        <f>SUMIF(C6:C12,"&lt;&gt;na")</f>
        <v>0</v>
      </c>
      <c r="F5" s="867">
        <f>IF(G5=0,"NA",E5/(2*G5))</f>
        <v>0</v>
      </c>
      <c r="G5" s="1247">
        <f>COUNTIF(C6:C12,"&lt;&gt;na")</f>
        <v>7</v>
      </c>
      <c r="H5" s="680" t="s">
        <v>624</v>
      </c>
      <c r="I5" s="1246">
        <f>ROWS('[5]1.EDIFÍCIO 1.1. Acesso exterior'!C6:C12)</f>
        <v>7</v>
      </c>
      <c r="J5" s="664" t="s">
        <v>625</v>
      </c>
      <c r="K5" s="1249" t="s">
        <v>661</v>
      </c>
      <c r="L5" s="1248" t="s">
        <v>660</v>
      </c>
      <c r="M5" s="1245" t="s">
        <v>662</v>
      </c>
    </row>
    <row r="6" spans="1:13" ht="30">
      <c r="A6" s="626"/>
      <c r="B6" s="627" t="s">
        <v>513</v>
      </c>
      <c r="C6" s="1585"/>
      <c r="D6" s="652"/>
      <c r="E6" s="626"/>
      <c r="F6" s="626"/>
      <c r="I6" s="865"/>
    </row>
    <row r="7" spans="1:13" ht="30">
      <c r="A7" s="626"/>
      <c r="B7" s="631" t="s">
        <v>418</v>
      </c>
      <c r="C7" s="1586"/>
      <c r="D7" s="860"/>
      <c r="E7" s="626"/>
      <c r="F7" s="626"/>
      <c r="H7" s="704"/>
      <c r="I7" s="865"/>
    </row>
    <row r="8" spans="1:13" ht="30">
      <c r="A8" s="626"/>
      <c r="B8" s="631" t="s">
        <v>419</v>
      </c>
      <c r="C8" s="1586"/>
      <c r="D8" s="652"/>
      <c r="E8" s="626"/>
      <c r="F8" s="626"/>
      <c r="H8" s="704"/>
      <c r="I8" s="865"/>
    </row>
    <row r="9" spans="1:13" ht="30">
      <c r="A9" s="626"/>
      <c r="B9" s="632" t="s">
        <v>521</v>
      </c>
      <c r="C9" s="1585"/>
      <c r="D9" s="652"/>
      <c r="E9" s="626"/>
      <c r="F9" s="626"/>
      <c r="H9" s="704"/>
      <c r="I9" s="865"/>
    </row>
    <row r="10" spans="1:13" ht="15">
      <c r="A10" s="626"/>
      <c r="B10" s="631" t="s">
        <v>65</v>
      </c>
      <c r="C10" s="1586"/>
      <c r="D10" s="652"/>
      <c r="E10" s="626"/>
      <c r="F10" s="626"/>
      <c r="H10" s="704"/>
      <c r="I10" s="865"/>
    </row>
    <row r="11" spans="1:13" ht="30">
      <c r="A11" s="626"/>
      <c r="B11" s="627" t="s">
        <v>66</v>
      </c>
      <c r="C11" s="628"/>
      <c r="D11" s="654"/>
      <c r="E11" s="633"/>
      <c r="F11" s="882"/>
      <c r="H11" s="675"/>
    </row>
    <row r="12" spans="1:13" ht="15">
      <c r="A12" s="626"/>
      <c r="B12" s="631" t="s">
        <v>420</v>
      </c>
      <c r="C12" s="628"/>
      <c r="D12" s="652"/>
      <c r="E12" s="633"/>
      <c r="F12" s="882"/>
      <c r="H12" s="675"/>
    </row>
    <row r="13" spans="1:13" s="636" customFormat="1" ht="15">
      <c r="A13" s="626">
        <v>2</v>
      </c>
      <c r="B13" s="634" t="s">
        <v>30</v>
      </c>
      <c r="C13" s="655"/>
      <c r="D13" s="655"/>
      <c r="E13" s="623">
        <f>SUMIF(C14:C21,"&lt;&gt;na")</f>
        <v>0</v>
      </c>
      <c r="F13" s="867">
        <f>IF(G13=0,"NA",E13/(2*G13))</f>
        <v>0</v>
      </c>
      <c r="G13" s="670">
        <f>COUNTIF(C14:C21,"&lt;&gt;na")</f>
        <v>8</v>
      </c>
      <c r="H13" s="777"/>
      <c r="I13" s="776">
        <f>ROWS('[5]1.EDIFÍCIO 1.1. Acesso exterior'!C14:C21)</f>
        <v>8</v>
      </c>
      <c r="K13" s="1254" t="s">
        <v>659</v>
      </c>
      <c r="L13" s="760"/>
      <c r="M13" s="760"/>
    </row>
    <row r="14" spans="1:13" ht="30">
      <c r="A14" s="626"/>
      <c r="B14" s="627" t="s">
        <v>514</v>
      </c>
      <c r="C14" s="1585"/>
      <c r="D14" s="656"/>
      <c r="E14" s="633"/>
      <c r="F14" s="882"/>
      <c r="H14" s="675"/>
    </row>
    <row r="15" spans="1:13" ht="30">
      <c r="A15" s="626"/>
      <c r="B15" s="627" t="s">
        <v>67</v>
      </c>
      <c r="C15" s="1586"/>
      <c r="D15" s="656"/>
      <c r="E15" s="633"/>
      <c r="F15" s="882"/>
      <c r="H15" s="675"/>
    </row>
    <row r="16" spans="1:13" ht="30">
      <c r="A16" s="626"/>
      <c r="B16" s="627" t="s">
        <v>417</v>
      </c>
      <c r="C16" s="1586"/>
      <c r="D16" s="656"/>
      <c r="E16" s="633"/>
      <c r="F16" s="882"/>
      <c r="H16" s="675"/>
    </row>
    <row r="17" spans="1:13" ht="30">
      <c r="A17" s="626"/>
      <c r="B17" s="627" t="s">
        <v>920</v>
      </c>
      <c r="C17" s="1585"/>
      <c r="D17" s="656"/>
      <c r="E17" s="633"/>
      <c r="F17" s="882"/>
      <c r="H17" s="675"/>
    </row>
    <row r="18" spans="1:13" ht="30">
      <c r="A18" s="626"/>
      <c r="B18" s="627" t="s">
        <v>416</v>
      </c>
      <c r="C18" s="1586"/>
      <c r="D18" s="656"/>
      <c r="E18" s="633"/>
      <c r="F18" s="882"/>
      <c r="H18" s="675"/>
    </row>
    <row r="19" spans="1:13" s="625" customFormat="1" ht="15">
      <c r="A19" s="624"/>
      <c r="B19" s="637" t="s">
        <v>370</v>
      </c>
      <c r="C19" s="628"/>
      <c r="D19" s="658"/>
      <c r="E19" s="638"/>
      <c r="F19" s="883"/>
      <c r="G19" s="876"/>
      <c r="H19" s="663"/>
      <c r="I19" s="664"/>
      <c r="J19" s="664"/>
      <c r="K19" s="664"/>
      <c r="L19" s="664"/>
      <c r="M19" s="664"/>
    </row>
    <row r="20" spans="1:13" s="625" customFormat="1" ht="15">
      <c r="A20" s="624"/>
      <c r="B20" s="639" t="s">
        <v>415</v>
      </c>
      <c r="C20" s="628"/>
      <c r="D20" s="658"/>
      <c r="E20" s="638"/>
      <c r="F20" s="883"/>
      <c r="G20" s="876"/>
      <c r="H20" s="663"/>
      <c r="I20" s="664"/>
      <c r="J20" s="664"/>
      <c r="K20" s="664"/>
      <c r="L20" s="664"/>
      <c r="M20" s="664"/>
    </row>
    <row r="21" spans="1:13" s="625" customFormat="1" ht="15">
      <c r="A21" s="624"/>
      <c r="B21" s="639" t="s">
        <v>371</v>
      </c>
      <c r="C21" s="628"/>
      <c r="D21" s="658"/>
      <c r="E21" s="638"/>
      <c r="F21" s="883"/>
      <c r="G21" s="876"/>
      <c r="H21" s="663"/>
      <c r="I21" s="664"/>
      <c r="J21" s="664"/>
      <c r="K21" s="664"/>
      <c r="L21" s="664"/>
      <c r="M21" s="664"/>
    </row>
    <row r="22" spans="1:13" s="829" customFormat="1" ht="15">
      <c r="A22" s="827">
        <v>3</v>
      </c>
      <c r="B22" s="830" t="s">
        <v>626</v>
      </c>
      <c r="C22" s="668"/>
      <c r="D22" s="831"/>
      <c r="E22" s="788">
        <f>SUMIF(C23:C36,"&lt;&gt;na")</f>
        <v>0</v>
      </c>
      <c r="F22" s="789">
        <f>IF(G22=0,"NA",E22/(2*G22))</f>
        <v>0</v>
      </c>
      <c r="G22" s="835">
        <f>COUNTIF(C23:C36,"&lt;&gt;na")</f>
        <v>14</v>
      </c>
      <c r="H22" s="877"/>
      <c r="I22" s="776">
        <f>ROWS(C23:C36)</f>
        <v>14</v>
      </c>
      <c r="J22" s="878"/>
      <c r="K22" s="878"/>
      <c r="L22" s="878"/>
      <c r="M22" s="878"/>
    </row>
    <row r="23" spans="1:13" ht="15">
      <c r="A23" s="626"/>
      <c r="B23" s="627" t="s">
        <v>553</v>
      </c>
      <c r="C23" s="628"/>
      <c r="D23" s="640"/>
      <c r="E23" s="633"/>
      <c r="F23" s="882"/>
      <c r="G23" s="674"/>
      <c r="H23" s="675"/>
    </row>
    <row r="24" spans="1:13" ht="30">
      <c r="A24" s="626"/>
      <c r="B24" s="631" t="s">
        <v>372</v>
      </c>
      <c r="C24" s="628"/>
      <c r="D24" s="656"/>
      <c r="E24" s="633"/>
      <c r="F24" s="882"/>
      <c r="H24" s="675"/>
    </row>
    <row r="25" spans="1:13" s="719" customFormat="1" ht="30">
      <c r="A25" s="635"/>
      <c r="B25" s="631" t="s">
        <v>373</v>
      </c>
      <c r="C25" s="628"/>
      <c r="D25" s="718"/>
      <c r="E25" s="884"/>
      <c r="F25" s="885"/>
      <c r="G25" s="879"/>
      <c r="H25" s="880"/>
      <c r="I25" s="879"/>
      <c r="J25" s="879"/>
      <c r="K25" s="879"/>
      <c r="L25" s="879"/>
      <c r="M25" s="879"/>
    </row>
    <row r="26" spans="1:13" s="719" customFormat="1" ht="30">
      <c r="A26" s="635"/>
      <c r="B26" s="631" t="s">
        <v>374</v>
      </c>
      <c r="C26" s="628"/>
      <c r="D26" s="718"/>
      <c r="E26" s="884"/>
      <c r="F26" s="885"/>
      <c r="G26" s="879"/>
      <c r="H26" s="880"/>
      <c r="I26" s="879"/>
      <c r="J26" s="879"/>
      <c r="K26" s="879"/>
      <c r="L26" s="879"/>
      <c r="M26" s="879"/>
    </row>
    <row r="27" spans="1:13" s="719" customFormat="1" ht="30">
      <c r="A27" s="635"/>
      <c r="B27" s="631" t="s">
        <v>375</v>
      </c>
      <c r="C27" s="628"/>
      <c r="D27" s="718"/>
      <c r="E27" s="884"/>
      <c r="F27" s="885"/>
      <c r="G27" s="879"/>
      <c r="H27" s="880"/>
      <c r="I27" s="879"/>
      <c r="J27" s="879"/>
      <c r="K27" s="879"/>
      <c r="L27" s="879"/>
      <c r="M27" s="879"/>
    </row>
    <row r="28" spans="1:13" ht="15">
      <c r="A28" s="626"/>
      <c r="B28" s="632" t="s">
        <v>421</v>
      </c>
      <c r="C28" s="628"/>
      <c r="D28" s="640"/>
      <c r="E28" s="633"/>
      <c r="F28" s="882"/>
      <c r="G28" s="674"/>
      <c r="H28" s="675"/>
    </row>
    <row r="29" spans="1:13" ht="30">
      <c r="A29" s="626"/>
      <c r="B29" s="632" t="s">
        <v>423</v>
      </c>
      <c r="C29" s="628"/>
      <c r="D29" s="640"/>
      <c r="E29" s="633"/>
      <c r="F29" s="882"/>
      <c r="G29" s="674"/>
      <c r="H29" s="675"/>
    </row>
    <row r="30" spans="1:13" ht="15">
      <c r="A30" s="626"/>
      <c r="B30" s="632" t="s">
        <v>422</v>
      </c>
      <c r="C30" s="628"/>
      <c r="D30" s="656"/>
      <c r="E30" s="633"/>
      <c r="F30" s="882"/>
      <c r="G30" s="674"/>
      <c r="H30" s="675"/>
    </row>
    <row r="31" spans="1:13" ht="30">
      <c r="A31" s="626"/>
      <c r="B31" s="627" t="s">
        <v>424</v>
      </c>
      <c r="C31" s="628"/>
      <c r="D31" s="656"/>
      <c r="E31" s="633"/>
      <c r="F31" s="882"/>
      <c r="G31" s="674"/>
      <c r="H31" s="675"/>
    </row>
    <row r="32" spans="1:13" ht="15">
      <c r="A32" s="626"/>
      <c r="B32" s="631" t="s">
        <v>425</v>
      </c>
      <c r="C32" s="628"/>
      <c r="D32" s="656"/>
      <c r="E32" s="633"/>
      <c r="F32" s="882"/>
      <c r="G32" s="674"/>
      <c r="H32" s="675"/>
    </row>
    <row r="33" spans="1:13" s="625" customFormat="1" ht="30">
      <c r="A33" s="641"/>
      <c r="B33" s="642" t="s">
        <v>77</v>
      </c>
      <c r="C33" s="628"/>
      <c r="D33" s="656"/>
      <c r="E33" s="633"/>
      <c r="F33" s="882"/>
      <c r="G33" s="876"/>
      <c r="H33" s="663"/>
      <c r="I33" s="664"/>
      <c r="J33" s="664"/>
      <c r="K33" s="664"/>
      <c r="L33" s="664"/>
      <c r="M33" s="664"/>
    </row>
    <row r="34" spans="1:13" s="625" customFormat="1" ht="30">
      <c r="A34" s="641"/>
      <c r="B34" s="631" t="s">
        <v>598</v>
      </c>
      <c r="C34" s="628"/>
      <c r="D34" s="1593"/>
      <c r="E34" s="633"/>
      <c r="F34" s="882"/>
      <c r="G34" s="670"/>
      <c r="H34" s="663"/>
      <c r="I34" s="664"/>
      <c r="J34" s="664"/>
      <c r="K34" s="664"/>
      <c r="L34" s="664"/>
      <c r="M34" s="664"/>
    </row>
    <row r="35" spans="1:13" s="625" customFormat="1" ht="15">
      <c r="A35" s="641"/>
      <c r="B35" s="643" t="s">
        <v>547</v>
      </c>
      <c r="C35" s="628"/>
      <c r="D35" s="1593"/>
      <c r="E35" s="633"/>
      <c r="F35" s="882"/>
      <c r="G35" s="670"/>
      <c r="H35" s="663"/>
      <c r="I35" s="664"/>
      <c r="J35" s="664"/>
      <c r="K35" s="664"/>
      <c r="L35" s="664"/>
      <c r="M35" s="664"/>
    </row>
    <row r="36" spans="1:13" s="625" customFormat="1" ht="30">
      <c r="A36" s="641"/>
      <c r="B36" s="644" t="s">
        <v>426</v>
      </c>
      <c r="C36" s="628"/>
      <c r="D36" s="656"/>
      <c r="E36" s="633"/>
      <c r="F36" s="882"/>
      <c r="G36" s="670"/>
      <c r="H36" s="663"/>
      <c r="I36" s="664"/>
      <c r="J36" s="664"/>
      <c r="K36" s="664"/>
      <c r="L36" s="664"/>
      <c r="M36" s="664"/>
    </row>
    <row r="37" spans="1:13" s="804" customFormat="1" ht="15">
      <c r="A37" s="745">
        <v>4</v>
      </c>
      <c r="B37" s="797" t="s">
        <v>627</v>
      </c>
      <c r="C37" s="668"/>
      <c r="D37" s="831"/>
      <c r="E37" s="788">
        <f>SUMIF(C38:C46,"&lt;&gt;na")</f>
        <v>0</v>
      </c>
      <c r="F37" s="789">
        <f>IF(G37=0,"NA",E37/(2*G37))</f>
        <v>0</v>
      </c>
      <c r="G37" s="835">
        <f>COUNTIF(C38:C46,"&lt;&gt;na")</f>
        <v>9</v>
      </c>
      <c r="H37" s="836"/>
      <c r="I37" s="776">
        <f>ROWS(C38:C46)</f>
        <v>9</v>
      </c>
      <c r="J37" s="837"/>
      <c r="K37" s="837"/>
      <c r="L37" s="837"/>
      <c r="M37" s="837"/>
    </row>
    <row r="38" spans="1:13" ht="15">
      <c r="A38" s="633"/>
      <c r="B38" s="637" t="s">
        <v>554</v>
      </c>
      <c r="C38" s="628"/>
      <c r="D38" s="656"/>
      <c r="E38" s="633"/>
      <c r="F38" s="882"/>
      <c r="G38" s="674"/>
      <c r="H38" s="675"/>
    </row>
    <row r="39" spans="1:13" ht="30">
      <c r="A39" s="633"/>
      <c r="B39" s="645" t="s">
        <v>69</v>
      </c>
      <c r="C39" s="628"/>
      <c r="D39" s="656"/>
      <c r="E39" s="633"/>
      <c r="F39" s="882"/>
      <c r="G39" s="674"/>
      <c r="H39" s="675"/>
    </row>
    <row r="40" spans="1:13" ht="15">
      <c r="A40" s="633"/>
      <c r="B40" s="645" t="s">
        <v>70</v>
      </c>
      <c r="C40" s="628"/>
      <c r="D40" s="656"/>
      <c r="E40" s="633"/>
      <c r="F40" s="882"/>
      <c r="G40" s="674"/>
      <c r="H40" s="675"/>
    </row>
    <row r="41" spans="1:13" ht="45">
      <c r="A41" s="633"/>
      <c r="B41" s="645" t="s">
        <v>71</v>
      </c>
      <c r="C41" s="628"/>
      <c r="D41" s="656"/>
      <c r="E41" s="633"/>
      <c r="F41" s="882"/>
      <c r="G41" s="674"/>
      <c r="H41" s="675"/>
    </row>
    <row r="42" spans="1:13" ht="30">
      <c r="A42" s="633"/>
      <c r="B42" s="637" t="s">
        <v>699</v>
      </c>
      <c r="C42" s="628"/>
      <c r="D42" s="656"/>
      <c r="E42" s="633"/>
      <c r="F42" s="882"/>
      <c r="G42" s="674"/>
      <c r="H42" s="675"/>
    </row>
    <row r="43" spans="1:13" ht="30">
      <c r="A43" s="633"/>
      <c r="B43" s="637" t="s">
        <v>73</v>
      </c>
      <c r="C43" s="628"/>
      <c r="D43" s="656"/>
      <c r="E43" s="633"/>
      <c r="F43" s="882"/>
      <c r="G43" s="674"/>
      <c r="H43" s="675"/>
    </row>
    <row r="44" spans="1:13" ht="15">
      <c r="A44" s="633"/>
      <c r="B44" s="637" t="s">
        <v>74</v>
      </c>
      <c r="C44" s="628"/>
      <c r="D44" s="656"/>
      <c r="E44" s="633"/>
      <c r="F44" s="882"/>
      <c r="G44" s="674"/>
      <c r="H44" s="675"/>
    </row>
    <row r="45" spans="1:13" ht="30">
      <c r="A45" s="633"/>
      <c r="B45" s="645" t="s">
        <v>75</v>
      </c>
      <c r="C45" s="628"/>
      <c r="D45" s="656"/>
      <c r="E45" s="633"/>
      <c r="F45" s="882"/>
      <c r="G45" s="674"/>
      <c r="H45" s="675"/>
    </row>
    <row r="46" spans="1:13" ht="30">
      <c r="A46" s="633"/>
      <c r="B46" s="645" t="s">
        <v>76</v>
      </c>
      <c r="C46" s="628"/>
      <c r="D46" s="656"/>
      <c r="E46" s="633"/>
      <c r="F46" s="882"/>
      <c r="G46" s="674"/>
      <c r="H46" s="675"/>
    </row>
    <row r="47" spans="1:13" ht="45">
      <c r="A47" s="904"/>
      <c r="B47" s="1446" t="s">
        <v>700</v>
      </c>
      <c r="C47" s="907"/>
      <c r="D47" s="905"/>
      <c r="E47" s="904">
        <f>C47</f>
        <v>0</v>
      </c>
      <c r="F47" s="906">
        <f>IF(G47=0,"NA",E47/(2*G47))</f>
        <v>0</v>
      </c>
      <c r="G47" s="835">
        <f>COUNTIF(C48,"&lt;&gt;na")</f>
        <v>1</v>
      </c>
      <c r="H47" s="836"/>
      <c r="I47" s="776">
        <f>ROWS(C48)</f>
        <v>1</v>
      </c>
    </row>
    <row r="48" spans="1:13" s="648" customFormat="1" ht="15">
      <c r="A48" s="626"/>
      <c r="B48" s="646" t="s">
        <v>427</v>
      </c>
      <c r="C48" s="647">
        <f>SUM(C6:C47)</f>
        <v>0</v>
      </c>
      <c r="D48" s="646" t="s">
        <v>519</v>
      </c>
      <c r="E48" s="647"/>
      <c r="F48" s="867">
        <f>F4</f>
        <v>0</v>
      </c>
      <c r="G48" s="674"/>
      <c r="H48" s="757"/>
      <c r="I48" s="732"/>
      <c r="J48" s="732"/>
      <c r="K48" s="732"/>
      <c r="L48" s="732"/>
      <c r="M48" s="732"/>
    </row>
    <row r="49" spans="1:6" ht="15" hidden="1">
      <c r="A49" s="626"/>
      <c r="B49" s="629"/>
      <c r="C49" s="649"/>
      <c r="D49" s="629"/>
      <c r="E49" s="626"/>
      <c r="F49" s="871"/>
    </row>
    <row r="50" spans="1:6" ht="15" hidden="1">
      <c r="A50" s="626"/>
      <c r="B50" s="629"/>
      <c r="C50" s="649"/>
      <c r="D50" s="629"/>
      <c r="E50" s="626"/>
      <c r="F50" s="871"/>
    </row>
    <row r="51" spans="1:6" ht="15" hidden="1"/>
    <row r="52" spans="1:6" ht="15" hidden="1"/>
    <row r="53" spans="1:6" ht="15" hidden="1"/>
    <row r="54" spans="1:6" ht="15" hidden="1"/>
    <row r="55" spans="1:6" ht="15" hidden="1"/>
    <row r="56" spans="1:6" ht="15" hidden="1"/>
    <row r="57" spans="1:6" ht="15" hidden="1"/>
    <row r="58" spans="1:6" ht="15" hidden="1"/>
    <row r="59" spans="1:6" ht="15" hidden="1"/>
    <row r="60" spans="1:6" ht="15" hidden="1"/>
    <row r="61" spans="1:6" ht="15" hidden="1"/>
    <row r="62" spans="1:6" ht="15" hidden="1"/>
    <row r="63" spans="1:6" ht="15" hidden="1"/>
    <row r="64" spans="1:6" ht="15" hidden="1"/>
    <row r="65" ht="15" hidden="1"/>
    <row r="66" ht="15" hidden="1"/>
    <row r="67" ht="15" hidden="1"/>
    <row r="68" ht="15" hidden="1"/>
    <row r="69" ht="15" hidden="1"/>
    <row r="70" ht="15" hidden="1"/>
    <row r="71" ht="15" hidden="1"/>
    <row r="72" ht="15" hidden="1"/>
    <row r="73" ht="15" hidden="1"/>
    <row r="74" ht="15" hidden="1"/>
    <row r="75" ht="15" hidden="1"/>
    <row r="76" ht="15" hidden="1"/>
    <row r="77" ht="15" hidden="1"/>
    <row r="78" ht="15" hidden="1"/>
    <row r="79" ht="15" hidden="1"/>
    <row r="80" ht="15" hidden="1"/>
    <row r="81" ht="15" hidden="1"/>
    <row r="82" ht="15" hidden="1"/>
    <row r="83" ht="15" hidden="1"/>
    <row r="84" ht="15" hidden="1"/>
    <row r="85" ht="15" hidden="1"/>
  </sheetData>
  <sheetProtection algorithmName="SHA-512" hashValue="iCgYbccQLI6TIPxJY+Fui/ge7n9/ydzXp6kYxOBceazTOmoytXF8Ws7d77Hf+8dNT0GTX3+oRk8FiMgbVL1O+w==" saltValue="s0GJK1AAS9E11zciZT64bA==" spinCount="100000" sheet="1" selectLockedCells="1"/>
  <phoneticPr fontId="7" type="noConversion"/>
  <conditionalFormatting sqref="C6:C10">
    <cfRule type="cellIs" dxfId="122" priority="6" operator="equal">
      <formula>$F$2</formula>
    </cfRule>
  </conditionalFormatting>
  <conditionalFormatting sqref="C14:C18">
    <cfRule type="cellIs" dxfId="121" priority="1" operator="equal">
      <formula>$F$2</formula>
    </cfRule>
  </conditionalFormatting>
  <conditionalFormatting sqref="E2">
    <cfRule type="cellIs" dxfId="120" priority="14" operator="equal">
      <formula>$F$2</formula>
    </cfRule>
  </conditionalFormatting>
  <conditionalFormatting sqref="F1">
    <cfRule type="cellIs" dxfId="119" priority="11" operator="greaterThan">
      <formula>0.49</formula>
    </cfRule>
  </conditionalFormatting>
  <conditionalFormatting sqref="F4">
    <cfRule type="cellIs" dxfId="118" priority="22" operator="equal">
      <formula>"""NA"""</formula>
    </cfRule>
    <cfRule type="cellIs" dxfId="117" priority="23" operator="greaterThan">
      <formula>0.5</formula>
    </cfRule>
  </conditionalFormatting>
  <conditionalFormatting sqref="F4:F5 F13 F22 F37 F47">
    <cfRule type="cellIs" dxfId="116" priority="21" operator="greaterThanOrEqual">
      <formula>0.5</formula>
    </cfRule>
  </conditionalFormatting>
  <dataValidations xWindow="614" yWindow="376" count="5">
    <dataValidation type="list" showErrorMessage="1" promptTitle="PREENCHIMENTO" prompt="2 = Cumpre _x000a_1= Cumpre 50% ou em estudo_x000a_0= Não Cumpre 50% das questões_x000a_NA= Não Aplicável" sqref="C38:C46 C23:C36 C11:C12 C19:C21" xr:uid="{00000000-0002-0000-0300-000000000000}">
      <formula1>"0,1,2,NA"</formula1>
    </dataValidation>
    <dataValidation type="whole" allowBlank="1" showInputMessage="1" showErrorMessage="1" error="Número só pode ser 2" sqref="C37 C22" xr:uid="{00000000-0002-0000-0300-000001000000}">
      <formula1>2</formula1>
      <formula2>2</formula2>
    </dataValidation>
    <dataValidation type="list" showInputMessage="1" showErrorMessage="1" errorTitle="Corrigir!" error="Apenas são permitidos valores 0 ou 2" prompt="2 = Cumpre_x000d_1= Cumpre 50% ou em estudo_x000a_0= Não cumpre_x000a_" sqref="C47" xr:uid="{00000000-0002-0000-0300-000002000000}">
      <formula1>"0,1,2"</formula1>
    </dataValidation>
    <dataValidation type="list" showInputMessage="1" showErrorMessage="1" error="Apenas valores: 0, 1, 2 " promptTitle="PREENCHIMENTO" prompt="2 = Cumpre _x000a_1=  Em estudo_x000a_0= Não cumpre_x000a__x000a_" sqref="C6 C9 C14 C17" xr:uid="{00000000-0002-0000-0300-000003000000}">
      <formula1>"0,1,2"</formula1>
    </dataValidation>
    <dataValidation type="list" showInputMessage="1" showErrorMessage="1" error="Apenas valores: 0, 1, 2 " promptTitle="PREENCHIMENTO" prompt="2 = Cumpre _x000a_1=  Em estudo_x000a_0= Não existe_x000a_" sqref="C7:C8 C10 C15:C16 C18" xr:uid="{00000000-0002-0000-0300-000004000000}">
      <formula1>"0,1,2"</formula1>
    </dataValidation>
  </dataValidations>
  <pageMargins left="0.98" right="0.94" top="1.77" bottom="0.94" header="0.35" footer="0.39"/>
  <pageSetup paperSize="9" scale="78" fitToHeight="3" orientation="portrait" horizontalDpi="300" verticalDpi="300" r:id="rId1"/>
  <headerFooter>
    <oddHeader>&amp;L&amp;"Calibri,Normal"&amp;9
Diagnóstico de Acessibilidade  
&amp;F
&amp;C&amp;"System Font,Normal"&amp;10&amp;K000000&amp;G</oddHeader>
    <oddFooter>&amp;L&amp;"Calibri,Normal"&amp;7MMP 2024&amp;C&amp;"Calibri (corpo),Normal"&amp;7&amp;K000000&amp;A    
&amp;R&amp;"Calibri (corpo),Normal"&amp;7&amp;K000000&amp;P / &amp;N</oddFooter>
  </headerFooter>
  <ignoredErrors>
    <ignoredError sqref="G37 I37" formulaRange="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7">
    <tabColor theme="1"/>
  </sheetPr>
  <dimension ref="A1:P96"/>
  <sheetViews>
    <sheetView zoomScale="150" zoomScaleNormal="150" workbookViewId="0">
      <selection activeCell="C7" sqref="C7"/>
    </sheetView>
  </sheetViews>
  <sheetFormatPr defaultColWidth="0" defaultRowHeight="18" customHeight="1" zeroHeight="1"/>
  <cols>
    <col min="1" max="1" width="3.09765625" style="612" customWidth="1"/>
    <col min="2" max="2" width="31" style="607" customWidth="1"/>
    <col min="3" max="3" width="5.19921875" style="607" customWidth="1"/>
    <col min="4" max="4" width="14.19921875" style="607" customWidth="1"/>
    <col min="5" max="5" width="3.59765625" style="826" customWidth="1"/>
    <col min="6" max="6" width="4.09765625" style="826" customWidth="1"/>
    <col min="7" max="7" width="6.3984375" style="610" hidden="1" customWidth="1"/>
    <col min="8" max="8" width="4.19921875" style="610" hidden="1" customWidth="1"/>
    <col min="9" max="10" width="6.59765625" style="610" hidden="1" customWidth="1"/>
    <col min="11" max="13" width="6.59765625" style="607" hidden="1" customWidth="1"/>
    <col min="14" max="14" width="17.3984375" style="607" hidden="1" customWidth="1"/>
    <col min="15" max="15" width="5.19921875" style="607" hidden="1" customWidth="1"/>
    <col min="16" max="16" width="8.09765625" style="607" hidden="1" customWidth="1"/>
    <col min="17" max="16384" width="6.59765625" style="607" hidden="1"/>
  </cols>
  <sheetData>
    <row r="1" spans="1:16" s="613" customFormat="1" ht="15">
      <c r="A1" s="764" t="s">
        <v>46</v>
      </c>
      <c r="B1" s="765"/>
      <c r="C1" s="765"/>
      <c r="D1" s="765"/>
      <c r="E1" s="861" t="s">
        <v>622</v>
      </c>
      <c r="F1" s="1257">
        <f>E2/F2</f>
        <v>0</v>
      </c>
    </row>
    <row r="2" spans="1:16" s="613" customFormat="1" ht="15">
      <c r="A2" s="764" t="s">
        <v>552</v>
      </c>
      <c r="B2" s="765"/>
      <c r="C2" s="765"/>
      <c r="D2" s="766"/>
      <c r="E2" s="859">
        <f>COUNTA(C7:C77)</f>
        <v>0</v>
      </c>
      <c r="F2" s="859">
        <f>I5</f>
        <v>65</v>
      </c>
      <c r="G2" s="1242" t="s">
        <v>664</v>
      </c>
      <c r="H2" s="1242"/>
      <c r="I2" s="1242" t="s">
        <v>665</v>
      </c>
      <c r="J2" s="760"/>
      <c r="K2" s="1111" t="s">
        <v>530</v>
      </c>
      <c r="L2" s="1111" t="s">
        <v>531</v>
      </c>
      <c r="M2" s="1241" t="s">
        <v>532</v>
      </c>
    </row>
    <row r="3" spans="1:16" s="614" customFormat="1" ht="15">
      <c r="A3" s="707" t="s">
        <v>1</v>
      </c>
      <c r="B3" s="708" t="s">
        <v>44</v>
      </c>
      <c r="C3" s="775" t="s">
        <v>510</v>
      </c>
      <c r="D3" s="710" t="s">
        <v>45</v>
      </c>
      <c r="E3" s="736" t="s">
        <v>515</v>
      </c>
      <c r="F3" s="736" t="s">
        <v>516</v>
      </c>
      <c r="G3" s="662" t="s">
        <v>27</v>
      </c>
      <c r="I3" s="761"/>
      <c r="J3" s="761"/>
      <c r="K3" s="761">
        <v>0</v>
      </c>
      <c r="L3" s="761">
        <v>0</v>
      </c>
      <c r="M3" s="650" t="s">
        <v>64</v>
      </c>
    </row>
    <row r="4" spans="1:16" s="714" customFormat="1" ht="15">
      <c r="A4" s="791" t="s">
        <v>54</v>
      </c>
      <c r="B4" s="711" t="s">
        <v>55</v>
      </c>
      <c r="C4" s="712"/>
      <c r="D4" s="730" t="s">
        <v>364</v>
      </c>
      <c r="E4" s="806">
        <f>E5</f>
        <v>0</v>
      </c>
      <c r="F4" s="1308">
        <f>IF(C7=2,F5,IF(C8=2,MIN("51%",F5),MIN("49%",F5)))</f>
        <v>0</v>
      </c>
      <c r="K4" s="761">
        <v>1</v>
      </c>
      <c r="L4" s="761">
        <v>1</v>
      </c>
      <c r="M4" s="650"/>
    </row>
    <row r="5" spans="1:16" s="625" customFormat="1" ht="15">
      <c r="A5" s="746"/>
      <c r="B5" s="715"/>
      <c r="C5" s="759"/>
      <c r="D5" s="716" t="s">
        <v>26</v>
      </c>
      <c r="E5" s="807">
        <f>SUM(E6:E77)</f>
        <v>0</v>
      </c>
      <c r="F5" s="789">
        <f>E5/(2*G5)</f>
        <v>0</v>
      </c>
      <c r="G5" s="662">
        <f>SUM(G6:G77)</f>
        <v>65</v>
      </c>
      <c r="H5" s="625" t="s">
        <v>624</v>
      </c>
      <c r="I5" s="662">
        <f>SUM(I6:I77)</f>
        <v>65</v>
      </c>
      <c r="J5" s="761" t="s">
        <v>628</v>
      </c>
      <c r="K5" s="761">
        <v>2</v>
      </c>
      <c r="L5" s="761">
        <v>2</v>
      </c>
      <c r="M5" s="650"/>
    </row>
    <row r="6" spans="1:16" s="625" customFormat="1" ht="15">
      <c r="A6" s="746">
        <v>5</v>
      </c>
      <c r="B6" s="667" t="s">
        <v>529</v>
      </c>
      <c r="C6" s="667"/>
      <c r="D6" s="667"/>
      <c r="E6" s="1258">
        <f>IF(C7=2,4,SUM(C7:C8))</f>
        <v>0</v>
      </c>
      <c r="F6" s="789">
        <f>IF(C7=2,"100%",E6/(G6*2))</f>
        <v>0</v>
      </c>
      <c r="G6" s="1247">
        <f>I6</f>
        <v>2</v>
      </c>
      <c r="I6" s="1244">
        <f>ROWS(F7:F8)</f>
        <v>2</v>
      </c>
      <c r="N6" s="1250" t="s">
        <v>666</v>
      </c>
      <c r="O6" s="1252" t="s">
        <v>667</v>
      </c>
      <c r="P6" s="1243" t="s">
        <v>663</v>
      </c>
    </row>
    <row r="7" spans="1:16" s="625" customFormat="1" ht="30">
      <c r="A7" s="683"/>
      <c r="B7" s="660" t="s">
        <v>28</v>
      </c>
      <c r="C7" s="1240"/>
      <c r="D7" s="717"/>
      <c r="E7" s="758"/>
      <c r="F7" s="737"/>
      <c r="G7" s="1251" t="s">
        <v>666</v>
      </c>
      <c r="H7" s="1239"/>
      <c r="I7" s="1238"/>
      <c r="J7" s="664"/>
      <c r="K7" s="1237" t="s">
        <v>667</v>
      </c>
    </row>
    <row r="8" spans="1:16" s="625" customFormat="1" ht="30">
      <c r="A8" s="747"/>
      <c r="B8" s="666" t="s">
        <v>485</v>
      </c>
      <c r="C8" s="661"/>
      <c r="D8" s="717"/>
      <c r="E8" s="738"/>
      <c r="F8" s="737"/>
      <c r="G8" s="662"/>
      <c r="H8" s="663"/>
    </row>
    <row r="9" spans="1:16" s="625" customFormat="1" ht="15">
      <c r="A9" s="748">
        <v>6</v>
      </c>
      <c r="B9" s="667" t="s">
        <v>503</v>
      </c>
      <c r="C9" s="668"/>
      <c r="D9" s="669"/>
      <c r="E9" s="739">
        <f>SUMIF(C10:C23,"&lt;&gt;na")</f>
        <v>0</v>
      </c>
      <c r="F9" s="789">
        <f>IF(G9=0,"NA",E9/(2*G9))</f>
        <v>0</v>
      </c>
      <c r="G9" s="670">
        <f>COUNTIF(C10:C23,"&lt;&gt;na")</f>
        <v>14</v>
      </c>
      <c r="H9" s="663"/>
      <c r="I9" s="670">
        <f>ROWS(C10:C23)</f>
        <v>14</v>
      </c>
      <c r="J9" s="664"/>
    </row>
    <row r="10" spans="1:16" s="630" customFormat="1" ht="15">
      <c r="A10" s="671"/>
      <c r="B10" s="672" t="s">
        <v>78</v>
      </c>
      <c r="C10" s="661"/>
      <c r="D10" s="717"/>
      <c r="E10" s="740"/>
      <c r="F10" s="808"/>
      <c r="G10" s="674"/>
      <c r="H10" s="675"/>
    </row>
    <row r="11" spans="1:16" s="630" customFormat="1" ht="30">
      <c r="A11" s="671"/>
      <c r="B11" s="677" t="s">
        <v>68</v>
      </c>
      <c r="C11" s="661"/>
      <c r="D11" s="717"/>
      <c r="E11" s="740"/>
      <c r="F11" s="808"/>
      <c r="G11" s="674"/>
      <c r="H11" s="675"/>
    </row>
    <row r="12" spans="1:16" s="630" customFormat="1" ht="30">
      <c r="A12" s="671"/>
      <c r="B12" s="672" t="s">
        <v>555</v>
      </c>
      <c r="C12" s="661"/>
      <c r="D12" s="717"/>
      <c r="E12" s="740"/>
      <c r="F12" s="808"/>
      <c r="G12" s="674"/>
      <c r="H12" s="675"/>
    </row>
    <row r="13" spans="1:16" s="630" customFormat="1" ht="30">
      <c r="A13" s="671"/>
      <c r="B13" s="678" t="s">
        <v>548</v>
      </c>
      <c r="C13" s="661"/>
      <c r="D13" s="717"/>
      <c r="E13" s="740"/>
      <c r="F13" s="808"/>
      <c r="G13" s="674"/>
      <c r="H13" s="675"/>
    </row>
    <row r="14" spans="1:16" s="630" customFormat="1" ht="15">
      <c r="A14" s="671"/>
      <c r="B14" s="678" t="s">
        <v>79</v>
      </c>
      <c r="C14" s="661"/>
      <c r="D14" s="717"/>
      <c r="E14" s="740"/>
      <c r="F14" s="808"/>
      <c r="G14" s="674"/>
      <c r="H14" s="675"/>
      <c r="I14" s="676"/>
      <c r="J14" s="676"/>
    </row>
    <row r="15" spans="1:16" s="630" customFormat="1" ht="15">
      <c r="A15" s="671"/>
      <c r="B15" s="672" t="s">
        <v>80</v>
      </c>
      <c r="C15" s="661"/>
      <c r="D15" s="717"/>
      <c r="E15" s="740"/>
      <c r="F15" s="808"/>
      <c r="G15" s="674"/>
      <c r="H15" s="675"/>
      <c r="I15" s="676"/>
      <c r="J15" s="676"/>
    </row>
    <row r="16" spans="1:16" s="630" customFormat="1" ht="30">
      <c r="A16" s="671"/>
      <c r="B16" s="677" t="s">
        <v>81</v>
      </c>
      <c r="C16" s="661"/>
      <c r="D16" s="717"/>
      <c r="E16" s="740"/>
      <c r="F16" s="808"/>
      <c r="G16" s="674"/>
      <c r="H16" s="675"/>
      <c r="I16" s="676"/>
      <c r="J16" s="676"/>
    </row>
    <row r="17" spans="1:10" s="630" customFormat="1" ht="45">
      <c r="A17" s="671"/>
      <c r="B17" s="679" t="s">
        <v>556</v>
      </c>
      <c r="C17" s="661"/>
      <c r="D17" s="717"/>
      <c r="E17" s="740"/>
      <c r="F17" s="808"/>
      <c r="G17" s="674"/>
      <c r="H17" s="675"/>
      <c r="I17" s="676"/>
      <c r="J17" s="676"/>
    </row>
    <row r="18" spans="1:10" s="625" customFormat="1" ht="30">
      <c r="A18" s="683"/>
      <c r="B18" s="677" t="s">
        <v>428</v>
      </c>
      <c r="C18" s="661"/>
      <c r="D18" s="717"/>
      <c r="E18" s="809"/>
      <c r="F18" s="810"/>
      <c r="G18" s="662"/>
      <c r="H18" s="681"/>
    </row>
    <row r="19" spans="1:10" s="625" customFormat="1" ht="30">
      <c r="A19" s="683"/>
      <c r="B19" s="677" t="s">
        <v>505</v>
      </c>
      <c r="C19" s="661"/>
      <c r="D19" s="717"/>
      <c r="E19" s="809"/>
      <c r="F19" s="811"/>
      <c r="G19" s="680"/>
      <c r="H19" s="681"/>
    </row>
    <row r="20" spans="1:10" s="636" customFormat="1" ht="45">
      <c r="A20" s="763"/>
      <c r="B20" s="756" t="s">
        <v>525</v>
      </c>
      <c r="C20" s="661"/>
      <c r="D20" s="717"/>
      <c r="E20" s="812"/>
      <c r="F20" s="813"/>
      <c r="G20" s="777"/>
      <c r="H20" s="777"/>
      <c r="I20" s="760"/>
      <c r="J20" s="760"/>
    </row>
    <row r="21" spans="1:10" s="630" customFormat="1" ht="30">
      <c r="A21" s="671"/>
      <c r="B21" s="672" t="s">
        <v>601</v>
      </c>
      <c r="C21" s="661"/>
      <c r="D21" s="717"/>
      <c r="E21" s="740"/>
      <c r="F21" s="808"/>
      <c r="G21" s="674"/>
      <c r="H21" s="675"/>
      <c r="I21" s="676"/>
      <c r="J21" s="676"/>
    </row>
    <row r="22" spans="1:10" s="630" customFormat="1" ht="45">
      <c r="A22" s="671"/>
      <c r="B22" s="672" t="s">
        <v>82</v>
      </c>
      <c r="C22" s="661"/>
      <c r="D22" s="717"/>
      <c r="E22" s="740"/>
      <c r="F22" s="808"/>
      <c r="G22" s="674"/>
      <c r="H22" s="675"/>
      <c r="I22" s="676"/>
      <c r="J22" s="676"/>
    </row>
    <row r="23" spans="1:10" s="648" customFormat="1" ht="30">
      <c r="A23" s="671"/>
      <c r="B23" s="805" t="s">
        <v>629</v>
      </c>
      <c r="C23" s="661"/>
      <c r="D23" s="717"/>
      <c r="E23" s="740"/>
      <c r="F23" s="808"/>
      <c r="G23" s="844"/>
      <c r="H23" s="757"/>
      <c r="I23" s="732"/>
      <c r="J23" s="732"/>
    </row>
    <row r="24" spans="1:10" s="625" customFormat="1" ht="15">
      <c r="A24" s="749">
        <v>7</v>
      </c>
      <c r="B24" s="667" t="s">
        <v>443</v>
      </c>
      <c r="C24" s="668"/>
      <c r="D24" s="682"/>
      <c r="E24" s="739">
        <f>SUMIF(C25:C29,"&lt;&gt;na")</f>
        <v>0</v>
      </c>
      <c r="F24" s="789">
        <f>IF(G24=0,"NA",E24/(2*G24))</f>
        <v>0</v>
      </c>
      <c r="G24" s="670">
        <f>COUNTIF(C25:C29,"&lt;&gt;na")</f>
        <v>5</v>
      </c>
      <c r="H24" s="663"/>
      <c r="I24" s="670">
        <f>ROWS(E25:E29)</f>
        <v>5</v>
      </c>
      <c r="J24" s="664"/>
    </row>
    <row r="25" spans="1:10" s="625" customFormat="1" ht="30">
      <c r="A25" s="749"/>
      <c r="B25" s="1544" t="s">
        <v>871</v>
      </c>
      <c r="C25" s="661"/>
      <c r="D25" s="717"/>
      <c r="E25" s="758"/>
      <c r="F25" s="737"/>
      <c r="G25" s="876"/>
      <c r="H25" s="663"/>
      <c r="I25" s="876"/>
      <c r="J25" s="664"/>
    </row>
    <row r="26" spans="1:10" s="630" customFormat="1" ht="63" customHeight="1">
      <c r="A26" s="671"/>
      <c r="B26" s="672" t="s">
        <v>522</v>
      </c>
      <c r="C26" s="661"/>
      <c r="D26" s="717"/>
      <c r="E26" s="740"/>
      <c r="F26" s="808"/>
      <c r="G26" s="674"/>
      <c r="H26" s="675"/>
      <c r="I26" s="676"/>
      <c r="J26" s="676"/>
    </row>
    <row r="27" spans="1:10" s="630" customFormat="1" ht="60">
      <c r="A27" s="671"/>
      <c r="B27" s="684" t="s">
        <v>451</v>
      </c>
      <c r="C27" s="661"/>
      <c r="D27" s="717"/>
      <c r="E27" s="740"/>
      <c r="F27" s="808"/>
      <c r="G27" s="674"/>
      <c r="H27" s="675"/>
      <c r="I27" s="676"/>
      <c r="J27" s="676"/>
    </row>
    <row r="28" spans="1:10" s="630" customFormat="1" ht="45">
      <c r="A28" s="671"/>
      <c r="B28" s="903" t="s">
        <v>599</v>
      </c>
      <c r="C28" s="661"/>
      <c r="D28" s="717"/>
      <c r="E28" s="740"/>
      <c r="F28" s="808"/>
      <c r="G28" s="674"/>
      <c r="H28" s="675"/>
      <c r="I28" s="676"/>
      <c r="J28" s="676"/>
    </row>
    <row r="29" spans="1:10" s="630" customFormat="1" ht="30">
      <c r="A29" s="671"/>
      <c r="B29" s="672" t="s">
        <v>600</v>
      </c>
      <c r="C29" s="661"/>
      <c r="D29" s="673"/>
      <c r="E29" s="740"/>
      <c r="F29" s="808"/>
      <c r="G29" s="674"/>
      <c r="H29" s="675"/>
      <c r="I29" s="676"/>
      <c r="J29" s="676"/>
    </row>
    <row r="30" spans="1:10" s="804" customFormat="1" ht="15">
      <c r="A30" s="832">
        <v>8</v>
      </c>
      <c r="B30" s="833" t="s">
        <v>557</v>
      </c>
      <c r="C30" s="668"/>
      <c r="D30" s="834"/>
      <c r="E30" s="739">
        <f>SUMIF(C31:C39,"&lt;&gt;na")</f>
        <v>0</v>
      </c>
      <c r="F30" s="789">
        <f>IF(G30=0,"NA",E30/(2*G30))</f>
        <v>0</v>
      </c>
      <c r="G30" s="835">
        <f>COUNTIF(C31:C39,"&lt;&gt;na")</f>
        <v>9</v>
      </c>
      <c r="H30" s="836"/>
      <c r="I30" s="835">
        <f>ROWS(C31:C39)</f>
        <v>9</v>
      </c>
      <c r="J30" s="837"/>
    </row>
    <row r="31" spans="1:10" s="630" customFormat="1" ht="15">
      <c r="A31" s="671"/>
      <c r="B31" s="672" t="s">
        <v>554</v>
      </c>
      <c r="C31" s="661"/>
      <c r="D31" s="673"/>
      <c r="E31" s="740"/>
      <c r="F31" s="808"/>
      <c r="G31" s="674"/>
      <c r="H31" s="675"/>
      <c r="J31" s="676"/>
    </row>
    <row r="32" spans="1:10" s="630" customFormat="1" ht="30">
      <c r="A32" s="671"/>
      <c r="B32" s="631" t="s">
        <v>598</v>
      </c>
      <c r="C32" s="661"/>
      <c r="D32" s="673"/>
      <c r="E32" s="740"/>
      <c r="F32" s="808"/>
      <c r="G32" s="674"/>
      <c r="H32" s="675"/>
      <c r="J32" s="676"/>
    </row>
    <row r="33" spans="1:10" s="630" customFormat="1" ht="15">
      <c r="A33" s="671"/>
      <c r="B33" s="684" t="s">
        <v>70</v>
      </c>
      <c r="C33" s="661"/>
      <c r="D33" s="673"/>
      <c r="E33" s="740"/>
      <c r="F33" s="808"/>
      <c r="G33" s="674"/>
      <c r="H33" s="675"/>
      <c r="J33" s="676"/>
    </row>
    <row r="34" spans="1:10" s="630" customFormat="1" ht="45">
      <c r="A34" s="671"/>
      <c r="B34" s="684" t="s">
        <v>71</v>
      </c>
      <c r="C34" s="661"/>
      <c r="D34" s="673"/>
      <c r="E34" s="740"/>
      <c r="F34" s="808"/>
      <c r="G34" s="674"/>
      <c r="H34" s="675"/>
      <c r="I34" s="676"/>
      <c r="J34" s="676"/>
    </row>
    <row r="35" spans="1:10" s="630" customFormat="1" ht="30">
      <c r="A35" s="671"/>
      <c r="B35" s="672" t="s">
        <v>72</v>
      </c>
      <c r="C35" s="661"/>
      <c r="D35" s="673"/>
      <c r="E35" s="740"/>
      <c r="F35" s="808"/>
      <c r="G35" s="674"/>
      <c r="H35" s="675"/>
      <c r="I35" s="676"/>
      <c r="J35" s="676"/>
    </row>
    <row r="36" spans="1:10" s="630" customFormat="1" ht="30">
      <c r="A36" s="671"/>
      <c r="B36" s="685" t="s">
        <v>73</v>
      </c>
      <c r="C36" s="661"/>
      <c r="D36" s="673"/>
      <c r="E36" s="740"/>
      <c r="F36" s="808"/>
      <c r="G36" s="674"/>
      <c r="H36" s="675"/>
      <c r="I36" s="676"/>
      <c r="J36" s="676"/>
    </row>
    <row r="37" spans="1:10" s="630" customFormat="1" ht="15">
      <c r="A37" s="671"/>
      <c r="B37" s="685" t="s">
        <v>74</v>
      </c>
      <c r="C37" s="661"/>
      <c r="D37" s="673"/>
      <c r="E37" s="740"/>
      <c r="F37" s="808"/>
      <c r="G37" s="674"/>
      <c r="H37" s="675"/>
      <c r="I37" s="676"/>
      <c r="J37" s="676"/>
    </row>
    <row r="38" spans="1:10" s="630" customFormat="1" ht="15">
      <c r="A38" s="671"/>
      <c r="B38" s="684" t="s">
        <v>517</v>
      </c>
      <c r="C38" s="661"/>
      <c r="D38" s="673"/>
      <c r="E38" s="740"/>
      <c r="F38" s="808"/>
      <c r="G38" s="674"/>
      <c r="H38" s="675"/>
      <c r="I38" s="676"/>
      <c r="J38" s="676"/>
    </row>
    <row r="39" spans="1:10" s="630" customFormat="1" ht="30">
      <c r="A39" s="671"/>
      <c r="B39" s="684" t="s">
        <v>76</v>
      </c>
      <c r="C39" s="661"/>
      <c r="D39" s="673"/>
      <c r="E39" s="740"/>
      <c r="F39" s="808"/>
      <c r="G39" s="674"/>
      <c r="H39" s="675"/>
      <c r="I39" s="676"/>
      <c r="J39" s="676"/>
    </row>
    <row r="40" spans="1:10" s="829" customFormat="1" ht="15">
      <c r="A40" s="827">
        <v>9</v>
      </c>
      <c r="B40" s="838" t="s">
        <v>558</v>
      </c>
      <c r="C40" s="668"/>
      <c r="D40" s="834"/>
      <c r="E40" s="814">
        <f>SUMIF(C41:C54,"&lt;&gt;na")</f>
        <v>0</v>
      </c>
      <c r="F40" s="815">
        <f>IF(G40=0,"NA",E40/(2*G40))</f>
        <v>0</v>
      </c>
      <c r="G40" s="839">
        <f>COUNTIF(C41:C54,"&lt;&gt;na")</f>
        <v>14</v>
      </c>
      <c r="H40" s="840"/>
      <c r="I40" s="839">
        <f>ROWS(C41:C54)</f>
        <v>14</v>
      </c>
    </row>
    <row r="41" spans="1:10" s="630" customFormat="1" ht="15">
      <c r="A41" s="626"/>
      <c r="B41" s="688" t="s">
        <v>553</v>
      </c>
      <c r="C41" s="661"/>
      <c r="D41" s="717"/>
      <c r="E41" s="816"/>
      <c r="F41" s="817"/>
      <c r="G41" s="689"/>
      <c r="H41" s="687"/>
    </row>
    <row r="42" spans="1:10" s="630" customFormat="1" ht="30">
      <c r="A42" s="626"/>
      <c r="B42" s="690" t="s">
        <v>372</v>
      </c>
      <c r="C42" s="661"/>
      <c r="D42" s="717"/>
      <c r="E42" s="816"/>
      <c r="F42" s="817"/>
      <c r="G42" s="689"/>
      <c r="H42" s="687"/>
    </row>
    <row r="43" spans="1:10" s="630" customFormat="1" ht="30">
      <c r="A43" s="626"/>
      <c r="B43" s="690" t="s">
        <v>373</v>
      </c>
      <c r="C43" s="661"/>
      <c r="D43" s="717"/>
      <c r="E43" s="816"/>
      <c r="F43" s="817"/>
      <c r="G43" s="689"/>
      <c r="H43" s="687"/>
    </row>
    <row r="44" spans="1:10" s="630" customFormat="1" ht="30">
      <c r="A44" s="626"/>
      <c r="B44" s="690" t="s">
        <v>374</v>
      </c>
      <c r="C44" s="661"/>
      <c r="D44" s="717"/>
      <c r="E44" s="816"/>
      <c r="F44" s="817"/>
      <c r="G44" s="689"/>
      <c r="H44" s="687"/>
    </row>
    <row r="45" spans="1:10" s="630" customFormat="1" ht="30">
      <c r="A45" s="626"/>
      <c r="B45" s="690" t="s">
        <v>375</v>
      </c>
      <c r="C45" s="661"/>
      <c r="D45" s="717"/>
      <c r="E45" s="816"/>
      <c r="F45" s="817"/>
      <c r="G45" s="689"/>
      <c r="H45" s="687"/>
    </row>
    <row r="46" spans="1:10" s="630" customFormat="1" ht="15">
      <c r="A46" s="626"/>
      <c r="B46" s="691" t="s">
        <v>421</v>
      </c>
      <c r="C46" s="661"/>
      <c r="D46" s="717"/>
      <c r="E46" s="816"/>
      <c r="F46" s="817"/>
      <c r="G46" s="689"/>
      <c r="H46" s="687"/>
    </row>
    <row r="47" spans="1:10" s="630" customFormat="1" ht="30">
      <c r="A47" s="626"/>
      <c r="B47" s="691" t="s">
        <v>423</v>
      </c>
      <c r="C47" s="661"/>
      <c r="D47" s="717"/>
      <c r="E47" s="816"/>
      <c r="F47" s="817"/>
      <c r="G47" s="689"/>
      <c r="H47" s="687"/>
    </row>
    <row r="48" spans="1:10" s="630" customFormat="1" ht="15">
      <c r="A48" s="626"/>
      <c r="B48" s="691" t="s">
        <v>422</v>
      </c>
      <c r="C48" s="661"/>
      <c r="D48" s="717"/>
      <c r="E48" s="816"/>
      <c r="F48" s="817"/>
      <c r="G48" s="689"/>
      <c r="H48" s="687"/>
    </row>
    <row r="49" spans="1:10" s="630" customFormat="1" ht="30">
      <c r="A49" s="626"/>
      <c r="B49" s="688" t="s">
        <v>424</v>
      </c>
      <c r="C49" s="661"/>
      <c r="D49" s="717"/>
      <c r="E49" s="816"/>
      <c r="F49" s="817"/>
      <c r="G49" s="689"/>
      <c r="H49" s="687"/>
    </row>
    <row r="50" spans="1:10" s="630" customFormat="1" ht="15">
      <c r="A50" s="626"/>
      <c r="B50" s="692" t="s">
        <v>425</v>
      </c>
      <c r="C50" s="661"/>
      <c r="D50" s="717"/>
      <c r="E50" s="816"/>
      <c r="F50" s="817"/>
      <c r="G50" s="689"/>
      <c r="H50" s="687"/>
    </row>
    <row r="51" spans="1:10" s="625" customFormat="1" ht="30">
      <c r="A51" s="683"/>
      <c r="B51" s="693" t="s">
        <v>77</v>
      </c>
      <c r="C51" s="661"/>
      <c r="D51" s="717"/>
      <c r="E51" s="816"/>
      <c r="F51" s="817"/>
      <c r="G51" s="694"/>
      <c r="H51" s="695"/>
    </row>
    <row r="52" spans="1:10" s="625" customFormat="1" ht="30">
      <c r="A52" s="683"/>
      <c r="B52" s="696" t="s">
        <v>602</v>
      </c>
      <c r="C52" s="661"/>
      <c r="D52" s="717"/>
      <c r="E52" s="816"/>
      <c r="F52" s="817"/>
      <c r="G52" s="686"/>
      <c r="H52" s="695"/>
    </row>
    <row r="53" spans="1:10" s="625" customFormat="1" ht="15">
      <c r="A53" s="683"/>
      <c r="B53" s="697" t="s">
        <v>547</v>
      </c>
      <c r="C53" s="661"/>
      <c r="D53" s="717"/>
      <c r="E53" s="816"/>
      <c r="F53" s="817"/>
      <c r="G53" s="686"/>
      <c r="H53" s="695"/>
    </row>
    <row r="54" spans="1:10" s="625" customFormat="1" ht="30">
      <c r="A54" s="683"/>
      <c r="B54" s="698" t="s">
        <v>426</v>
      </c>
      <c r="C54" s="661"/>
      <c r="D54" s="717"/>
      <c r="E54" s="816"/>
      <c r="F54" s="817"/>
      <c r="G54" s="686"/>
      <c r="H54" s="695"/>
    </row>
    <row r="55" spans="1:10" s="804" customFormat="1" ht="15">
      <c r="A55" s="832">
        <v>10</v>
      </c>
      <c r="B55" s="838" t="s">
        <v>630</v>
      </c>
      <c r="C55" s="668"/>
      <c r="D55" s="668"/>
      <c r="E55" s="739">
        <f>SUMIF(C56:C65,"&lt;&gt;na")</f>
        <v>0</v>
      </c>
      <c r="F55" s="789">
        <f>IF(G55=0,"NA",E55/(2*G55))</f>
        <v>0</v>
      </c>
      <c r="G55" s="835">
        <f>COUNTIF(C56:C65,"&lt;&gt;na")</f>
        <v>10</v>
      </c>
      <c r="H55" s="836"/>
      <c r="I55" s="835">
        <f>ROWS(E56:E65)</f>
        <v>10</v>
      </c>
      <c r="J55" s="837"/>
    </row>
    <row r="56" spans="1:10" s="625" customFormat="1" ht="30">
      <c r="A56" s="683"/>
      <c r="B56" s="701" t="s">
        <v>631</v>
      </c>
      <c r="C56" s="1595"/>
      <c r="D56" s="717"/>
      <c r="E56" s="738"/>
      <c r="F56" s="786"/>
      <c r="G56" s="680"/>
      <c r="H56" s="681"/>
      <c r="I56" s="663"/>
      <c r="J56" s="663"/>
    </row>
    <row r="57" spans="1:10" s="625" customFormat="1" ht="15">
      <c r="A57" s="683"/>
      <c r="B57" s="845" t="s">
        <v>83</v>
      </c>
      <c r="C57" s="661"/>
      <c r="D57" s="717"/>
      <c r="E57" s="738"/>
      <c r="F57" s="786"/>
      <c r="G57" s="680"/>
      <c r="H57" s="681"/>
      <c r="I57" s="663"/>
      <c r="J57" s="663"/>
    </row>
    <row r="58" spans="1:10" s="700" customFormat="1" ht="30">
      <c r="A58" s="733"/>
      <c r="B58" s="846" t="s">
        <v>523</v>
      </c>
      <c r="C58" s="661"/>
      <c r="D58" s="717"/>
      <c r="E58" s="738"/>
      <c r="F58" s="786"/>
      <c r="G58" s="702"/>
      <c r="H58" s="703"/>
      <c r="I58" s="699"/>
      <c r="J58" s="699"/>
    </row>
    <row r="59" spans="1:10" s="630" customFormat="1" ht="60">
      <c r="A59" s="671"/>
      <c r="B59" s="678" t="s">
        <v>429</v>
      </c>
      <c r="C59" s="661"/>
      <c r="D59" s="717"/>
      <c r="E59" s="740"/>
      <c r="F59" s="808"/>
      <c r="G59" s="674"/>
      <c r="H59" s="675"/>
      <c r="I59" s="676"/>
      <c r="J59" s="676"/>
    </row>
    <row r="60" spans="1:10" s="625" customFormat="1" ht="45">
      <c r="A60" s="683"/>
      <c r="B60" s="677" t="s">
        <v>84</v>
      </c>
      <c r="C60" s="661"/>
      <c r="D60" s="717"/>
      <c r="E60" s="738"/>
      <c r="F60" s="786"/>
      <c r="G60" s="680"/>
      <c r="H60" s="681"/>
      <c r="I60" s="663"/>
      <c r="J60" s="663"/>
    </row>
    <row r="61" spans="1:10" s="725" customFormat="1" ht="30">
      <c r="A61" s="756"/>
      <c r="B61" s="678" t="s">
        <v>85</v>
      </c>
      <c r="C61" s="661"/>
      <c r="D61" s="717"/>
      <c r="E61" s="818"/>
      <c r="F61" s="819"/>
      <c r="G61" s="782"/>
      <c r="H61" s="783"/>
      <c r="I61" s="755"/>
      <c r="J61" s="755"/>
    </row>
    <row r="62" spans="1:10" s="625" customFormat="1" ht="30">
      <c r="A62" s="683"/>
      <c r="B62" s="677" t="s">
        <v>86</v>
      </c>
      <c r="C62" s="661"/>
      <c r="D62" s="717"/>
      <c r="E62" s="738"/>
      <c r="F62" s="786"/>
      <c r="G62" s="680"/>
      <c r="H62" s="681"/>
      <c r="I62" s="663"/>
      <c r="J62" s="663"/>
    </row>
    <row r="63" spans="1:10" s="625" customFormat="1" ht="30">
      <c r="A63" s="683"/>
      <c r="B63" s="677" t="s">
        <v>430</v>
      </c>
      <c r="C63" s="661"/>
      <c r="D63" s="717"/>
      <c r="E63" s="738"/>
      <c r="F63" s="786"/>
      <c r="G63" s="680"/>
      <c r="H63" s="681"/>
      <c r="I63" s="663"/>
      <c r="J63" s="663"/>
    </row>
    <row r="64" spans="1:10" s="625" customFormat="1" ht="30">
      <c r="A64" s="683"/>
      <c r="B64" s="677" t="s">
        <v>88</v>
      </c>
      <c r="C64" s="661"/>
      <c r="D64" s="717"/>
      <c r="E64" s="738"/>
      <c r="F64" s="786"/>
      <c r="G64" s="680"/>
      <c r="H64" s="681"/>
      <c r="I64" s="663"/>
      <c r="J64" s="663"/>
    </row>
    <row r="65" spans="1:10" s="625" customFormat="1" ht="30">
      <c r="A65" s="683"/>
      <c r="B65" s="677" t="s">
        <v>431</v>
      </c>
      <c r="C65" s="661"/>
      <c r="D65" s="717"/>
      <c r="E65" s="738"/>
      <c r="F65" s="786"/>
      <c r="G65" s="680"/>
      <c r="H65" s="681"/>
      <c r="I65" s="663"/>
      <c r="J65" s="663"/>
    </row>
    <row r="66" spans="1:10" s="625" customFormat="1" ht="15">
      <c r="A66" s="750">
        <v>11</v>
      </c>
      <c r="B66" s="667" t="s">
        <v>432</v>
      </c>
      <c r="C66" s="668"/>
      <c r="D66" s="669"/>
      <c r="E66" s="739">
        <f>SUMIF(C67:C76,"&lt;&gt;na")</f>
        <v>0</v>
      </c>
      <c r="F66" s="789">
        <f>IF(G66=0,"NA",E66/(2*G66))</f>
        <v>0</v>
      </c>
      <c r="G66" s="704">
        <f>COUNTIF(C67:C76,"&lt;&gt;na")</f>
        <v>10</v>
      </c>
      <c r="H66" s="663"/>
      <c r="I66" s="704">
        <f>ROWS(C67:C76)</f>
        <v>10</v>
      </c>
      <c r="J66" s="664"/>
    </row>
    <row r="67" spans="1:10" s="625" customFormat="1" ht="15">
      <c r="A67" s="683"/>
      <c r="B67" s="701" t="s">
        <v>433</v>
      </c>
      <c r="C67" s="661"/>
      <c r="D67" s="717"/>
      <c r="E67" s="738"/>
      <c r="F67" s="786"/>
      <c r="G67" s="680"/>
      <c r="H67" s="681"/>
      <c r="I67" s="663"/>
      <c r="J67" s="663"/>
    </row>
    <row r="68" spans="1:10" s="625" customFormat="1" ht="15">
      <c r="A68" s="683"/>
      <c r="B68" s="677" t="s">
        <v>434</v>
      </c>
      <c r="C68" s="661"/>
      <c r="D68" s="717"/>
      <c r="E68" s="807"/>
      <c r="F68" s="820"/>
      <c r="G68" s="680"/>
      <c r="H68" s="680"/>
      <c r="I68" s="663"/>
      <c r="J68" s="663"/>
    </row>
    <row r="69" spans="1:10" s="630" customFormat="1" ht="45">
      <c r="A69" s="671"/>
      <c r="B69" s="677" t="s">
        <v>95</v>
      </c>
      <c r="C69" s="661"/>
      <c r="D69" s="717"/>
      <c r="E69" s="740"/>
      <c r="F69" s="808"/>
      <c r="G69" s="674"/>
      <c r="H69" s="675"/>
      <c r="I69" s="676"/>
      <c r="J69" s="676"/>
    </row>
    <row r="70" spans="1:10" s="630" customFormat="1" ht="30">
      <c r="A70" s="671"/>
      <c r="B70" s="677" t="s">
        <v>585</v>
      </c>
      <c r="C70" s="661"/>
      <c r="D70" s="717"/>
      <c r="E70" s="740"/>
      <c r="F70" s="808"/>
      <c r="G70" s="674"/>
      <c r="H70" s="675"/>
      <c r="I70" s="676"/>
      <c r="J70" s="676"/>
    </row>
    <row r="71" spans="1:10" s="651" customFormat="1" ht="45">
      <c r="A71" s="671"/>
      <c r="B71" s="756" t="s">
        <v>96</v>
      </c>
      <c r="C71" s="661"/>
      <c r="D71" s="778"/>
      <c r="E71" s="740"/>
      <c r="F71" s="808"/>
      <c r="G71" s="779"/>
      <c r="H71" s="780"/>
      <c r="I71" s="781"/>
      <c r="J71" s="781"/>
    </row>
    <row r="72" spans="1:10" s="625" customFormat="1" ht="15">
      <c r="A72" s="683"/>
      <c r="B72" s="701" t="s">
        <v>849</v>
      </c>
      <c r="C72" s="661"/>
      <c r="D72" s="717"/>
      <c r="E72" s="758"/>
      <c r="F72" s="820"/>
      <c r="G72" s="680"/>
      <c r="H72" s="680"/>
      <c r="I72" s="663"/>
      <c r="J72" s="663"/>
    </row>
    <row r="73" spans="1:10" s="625" customFormat="1" ht="15">
      <c r="A73" s="749"/>
      <c r="B73" s="701" t="s">
        <v>99</v>
      </c>
      <c r="C73" s="661"/>
      <c r="D73" s="717"/>
      <c r="E73" s="807"/>
      <c r="F73" s="820"/>
      <c r="G73" s="680"/>
      <c r="H73" s="680"/>
      <c r="I73" s="663"/>
      <c r="J73" s="663"/>
    </row>
    <row r="74" spans="1:10" s="625" customFormat="1" ht="15">
      <c r="A74" s="751"/>
      <c r="B74" s="677" t="s">
        <v>100</v>
      </c>
      <c r="C74" s="661"/>
      <c r="D74" s="717"/>
      <c r="E74" s="758"/>
      <c r="F74" s="820"/>
      <c r="G74" s="680"/>
      <c r="H74" s="680"/>
      <c r="I74" s="663"/>
      <c r="J74" s="663"/>
    </row>
    <row r="75" spans="1:10" s="625" customFormat="1" ht="15">
      <c r="A75" s="751"/>
      <c r="B75" s="677" t="s">
        <v>435</v>
      </c>
      <c r="C75" s="661"/>
      <c r="D75" s="717"/>
      <c r="E75" s="758"/>
      <c r="F75" s="820"/>
      <c r="G75" s="680"/>
      <c r="H75" s="680"/>
      <c r="I75" s="663"/>
      <c r="J75" s="663"/>
    </row>
    <row r="76" spans="1:10" s="625" customFormat="1" ht="15">
      <c r="A76" s="751"/>
      <c r="B76" s="677" t="s">
        <v>436</v>
      </c>
      <c r="C76" s="661"/>
      <c r="D76" s="717"/>
      <c r="E76" s="758"/>
      <c r="F76" s="820"/>
      <c r="G76" s="680"/>
      <c r="H76" s="680"/>
      <c r="I76" s="663"/>
      <c r="J76" s="663"/>
    </row>
    <row r="77" spans="1:10" s="625" customFormat="1" ht="45">
      <c r="A77" s="904"/>
      <c r="B77" s="1446" t="s">
        <v>700</v>
      </c>
      <c r="C77" s="907"/>
      <c r="D77" s="905"/>
      <c r="E77" s="904">
        <f>C77</f>
        <v>0</v>
      </c>
      <c r="F77" s="906">
        <f>IF(G77=0,"NA",E77/(2*G77))</f>
        <v>0</v>
      </c>
      <c r="G77" s="704">
        <f>COUNTIF(C77,"&lt;&gt;na")</f>
        <v>1</v>
      </c>
      <c r="H77" s="680"/>
      <c r="I77" s="704">
        <f>ROWS(C77)</f>
        <v>1</v>
      </c>
      <c r="J77" s="663"/>
    </row>
    <row r="78" spans="1:10" s="625" customFormat="1" ht="15">
      <c r="A78" s="749"/>
      <c r="B78" s="705" t="s">
        <v>427</v>
      </c>
      <c r="C78" s="706">
        <f>E5</f>
        <v>0</v>
      </c>
      <c r="D78" s="705" t="s">
        <v>519</v>
      </c>
      <c r="E78" s="821"/>
      <c r="F78" s="906">
        <f>F4</f>
        <v>0</v>
      </c>
      <c r="G78" s="663"/>
      <c r="H78" s="663"/>
      <c r="I78" s="664"/>
      <c r="J78" s="664"/>
    </row>
    <row r="79" spans="1:10" ht="18.75" hidden="1">
      <c r="A79" s="752"/>
      <c r="B79" s="608"/>
      <c r="C79" s="608"/>
      <c r="D79" s="608"/>
      <c r="E79" s="822"/>
      <c r="F79" s="823"/>
      <c r="G79" s="609"/>
      <c r="H79" s="609"/>
    </row>
    <row r="80" spans="1:10" ht="18.75" hidden="1">
      <c r="A80" s="752"/>
      <c r="B80" s="608"/>
      <c r="C80" s="608"/>
      <c r="D80" s="608"/>
      <c r="E80" s="822"/>
      <c r="F80" s="823"/>
      <c r="G80" s="609"/>
      <c r="H80" s="609"/>
    </row>
    <row r="81" spans="1:8" ht="18.75" hidden="1">
      <c r="A81" s="752"/>
      <c r="B81" s="608"/>
      <c r="C81" s="608"/>
      <c r="D81" s="608"/>
      <c r="E81" s="822"/>
      <c r="F81" s="823"/>
      <c r="G81" s="609"/>
      <c r="H81" s="609"/>
    </row>
    <row r="82" spans="1:8" ht="18.75" hidden="1">
      <c r="A82" s="752"/>
      <c r="B82" s="608"/>
      <c r="C82" s="608"/>
      <c r="D82" s="608"/>
      <c r="E82" s="822"/>
      <c r="F82" s="823"/>
      <c r="G82" s="609"/>
      <c r="H82" s="609"/>
    </row>
    <row r="83" spans="1:8" ht="18.75" hidden="1">
      <c r="A83" s="752"/>
      <c r="B83" s="608"/>
      <c r="C83" s="608"/>
      <c r="D83" s="608"/>
      <c r="E83" s="822"/>
      <c r="F83" s="823"/>
      <c r="G83" s="609"/>
      <c r="H83" s="609"/>
    </row>
    <row r="84" spans="1:8" ht="18.75" hidden="1">
      <c r="A84" s="752"/>
      <c r="B84" s="608"/>
      <c r="C84" s="608"/>
      <c r="D84" s="608"/>
      <c r="E84" s="822"/>
      <c r="F84" s="823"/>
      <c r="G84" s="609"/>
      <c r="H84" s="609"/>
    </row>
    <row r="85" spans="1:8" ht="18.75" hidden="1">
      <c r="A85" s="752"/>
      <c r="B85" s="608"/>
      <c r="C85" s="608"/>
      <c r="D85" s="608"/>
      <c r="E85" s="822"/>
      <c r="F85" s="823"/>
      <c r="G85" s="609"/>
      <c r="H85" s="609"/>
    </row>
    <row r="86" spans="1:8" ht="18.75" hidden="1">
      <c r="A86" s="752"/>
      <c r="B86" s="608"/>
      <c r="C86" s="608"/>
      <c r="D86" s="608"/>
      <c r="E86" s="822"/>
      <c r="F86" s="823"/>
      <c r="G86" s="609"/>
      <c r="H86" s="609"/>
    </row>
    <row r="87" spans="1:8" ht="18.75" hidden="1">
      <c r="A87" s="752"/>
      <c r="B87" s="608"/>
      <c r="C87" s="608"/>
      <c r="D87" s="608"/>
      <c r="E87" s="822"/>
      <c r="F87" s="823"/>
      <c r="G87" s="609"/>
      <c r="H87" s="609"/>
    </row>
    <row r="88" spans="1:8" ht="18.75" hidden="1">
      <c r="A88" s="752"/>
      <c r="B88" s="608"/>
      <c r="C88" s="608"/>
      <c r="D88" s="608"/>
      <c r="E88" s="822"/>
      <c r="F88" s="823"/>
      <c r="G88" s="609"/>
      <c r="H88" s="609"/>
    </row>
    <row r="89" spans="1:8" ht="18.75" hidden="1">
      <c r="A89" s="752"/>
      <c r="B89" s="608"/>
      <c r="C89" s="608"/>
      <c r="D89" s="608"/>
      <c r="E89" s="822"/>
      <c r="F89" s="823"/>
      <c r="G89" s="609"/>
      <c r="H89" s="609"/>
    </row>
    <row r="90" spans="1:8" ht="18.75" hidden="1">
      <c r="A90" s="752"/>
      <c r="B90" s="608"/>
      <c r="C90" s="608"/>
      <c r="D90" s="608"/>
      <c r="E90" s="822"/>
      <c r="F90" s="823"/>
      <c r="G90" s="609"/>
      <c r="H90" s="609"/>
    </row>
    <row r="91" spans="1:8" ht="18.75" hidden="1">
      <c r="A91" s="752"/>
      <c r="B91" s="611"/>
      <c r="C91" s="608"/>
      <c r="D91" s="608"/>
      <c r="E91" s="822"/>
      <c r="F91" s="823"/>
      <c r="G91" s="609"/>
      <c r="H91" s="609"/>
    </row>
    <row r="92" spans="1:8" ht="18.75" hidden="1">
      <c r="A92" s="753"/>
      <c r="C92" s="611"/>
      <c r="D92" s="611"/>
      <c r="E92" s="824"/>
      <c r="F92" s="825"/>
      <c r="G92" s="609"/>
      <c r="H92" s="609"/>
    </row>
    <row r="93" spans="1:8" ht="18.75" hidden="1"/>
    <row r="94" spans="1:8" ht="18.75" hidden="1"/>
    <row r="95" spans="1:8" ht="18.75" hidden="1"/>
    <row r="96" spans="1:8" ht="18.75" hidden="1"/>
  </sheetData>
  <sheetProtection algorithmName="SHA-512" hashValue="oONwp6GWqbrb3O4iSpoj4D8Y97cui34OxSONdP0I5ZYuLAYWkf+7KBV9ZLOw+HUohBj1cDCoWlg5HedtCZiGhQ==" saltValue="6v0eAp9gSHSaZOSNgN4p/Q==" spinCount="100000" sheet="1" selectLockedCells="1"/>
  <phoneticPr fontId="7" type="noConversion"/>
  <conditionalFormatting sqref="E2">
    <cfRule type="cellIs" dxfId="115" priority="2" operator="equal">
      <formula>$F$2</formula>
    </cfRule>
  </conditionalFormatting>
  <conditionalFormatting sqref="F1">
    <cfRule type="cellIs" dxfId="114" priority="1" operator="greaterThanOrEqual">
      <formula>0.5</formula>
    </cfRule>
  </conditionalFormatting>
  <conditionalFormatting sqref="F4:F7 F9 F24:F25 F30 F40:F41 F46:F52 F55:F58 F60:F68 F72:F78">
    <cfRule type="cellIs" dxfId="113" priority="7" operator="greaterThanOrEqual">
      <formula>0.5</formula>
    </cfRule>
  </conditionalFormatting>
  <conditionalFormatting sqref="F6:F7 F9">
    <cfRule type="cellIs" dxfId="112" priority="5" operator="greaterThan">
      <formula>0.49</formula>
    </cfRule>
    <cfRule type="cellIs" dxfId="111" priority="6" operator="greaterThan">
      <formula>0.5</formula>
    </cfRule>
  </conditionalFormatting>
  <dataValidations xWindow="594" yWindow="340" count="11">
    <dataValidation type="custom" showInputMessage="1" showErrorMessage="1" sqref="G12" xr:uid="{00000000-0002-0000-0400-000000000000}">
      <formula1>IF(C7=2,"NA",IF(C7&lt;2,0,IF(C7&lt;2,1,IF(C7&lt;2,0))))</formula1>
    </dataValidation>
    <dataValidation type="list" showErrorMessage="1" error="Apenas valores 0, 1, 2 " promptTitle="PREENCHIMENTO" prompt="2 = Cumpre _x000a_1= Cumpre 50% ou em estudo_x000a_0= Não Cumpre 50% das questões_x000a_NA= Não Aplicável" sqref="C67:C72 C73:C76" xr:uid="{00000000-0002-0000-0400-000001000000}">
      <formula1>"0,1,2"</formula1>
    </dataValidation>
    <dataValidation type="list" showInputMessage="1" showErrorMessage="1" error="Apenas valores 0, 1 ou  2 " promptTitle="PREENCHIMENTO" prompt="2 = Cumpre _x000a_1= Se tiver espaço lateral ao balcão que permita o atendimento_x000a_0= Não Cumpre _x000a_" sqref="C27" xr:uid="{00000000-0002-0000-0400-000002000000}">
      <formula1>"0,1,2"</formula1>
    </dataValidation>
    <dataValidation type="list" showErrorMessage="1" error="Apenas valores 0, 1 ou  2 " promptTitle="PREENCHIMENTO" prompt="2 = Cumpre _x000a_1= Cumpre 50% ou em estudo_x000a_0= Não Cumpre 50% das questões_x000a_NA= Não Aplicável" sqref="C25:C26 C28:C29" xr:uid="{00000000-0002-0000-0400-000003000000}">
      <formula1>"0,1,2"</formula1>
    </dataValidation>
    <dataValidation type="list" showErrorMessage="1" error="Apenas valores 0, 1, 2 ou NA" promptTitle="PREENCHIMENTO" prompt="2 = Cumpre _x000a_1= Cumpre 50% ou em estudo_x000a_0= Não Cumpre 50% das questões_x000a_NA= Não Aplicável" sqref="C11:C23 C41:C54 C57:C65" xr:uid="{00000000-0002-0000-0400-000004000000}">
      <formula1>"0,1,2,NA"</formula1>
    </dataValidation>
    <dataValidation type="list" allowBlank="1" showInputMessage="1" showErrorMessage="1" errorTitle="Atenção!" error="Se o espaço é acessível preencher NA" promptTitle="Nota:" prompt="NA= Se o espaço for acessível_x000a__x000a_2 = Existe visita virtual_x000a_1 = Está em estudo uma visita virtual_x000a_0 = Não existe visita virtual" sqref="C8" xr:uid="{00000000-0002-0000-0400-000005000000}">
      <formula1>INDIRECT("d_"&amp;$C$7)</formula1>
    </dataValidation>
    <dataValidation type="whole" allowBlank="1" showInputMessage="1" showErrorMessage="1" error="Número só pode ser 2" sqref="C30 C40 C55" xr:uid="{00000000-0002-0000-0400-000006000000}">
      <formula1>2</formula1>
      <formula2>2</formula2>
    </dataValidation>
    <dataValidation type="list" showInputMessage="1" showErrorMessage="1" promptTitle="PREENCHIMENTO" prompt="2 = Cumpre _x000a_1= Cumpre 50% ou em estudo_x000a_0= Não Cumpre 50% das questões_x000a_NA= Não Aplicável" sqref="C10 C31:C39" xr:uid="{00000000-0002-0000-0400-000007000000}">
      <formula1>"0,1,2,NA"</formula1>
    </dataValidation>
    <dataValidation type="whole" allowBlank="1" showInputMessage="1" showErrorMessage="1" error="Valor só pode ser 2" sqref="C66 D55 C24" xr:uid="{00000000-0002-0000-0400-000008000000}">
      <formula1>2</formula1>
      <formula2>2</formula2>
    </dataValidation>
    <dataValidation type="list" allowBlank="1" showInputMessage="1" showErrorMessage="1" errorTitle="Utilizar a lista pendente" error="Apenas permite valores entre 0 e 2" promptTitle="Preenchimento" prompt="2 = Acessível_x000a_1 = Parcialmente_x000a_0 = Inacessível_x000a_" sqref="C7" xr:uid="{00000000-0002-0000-0400-000009000000}">
      <formula1>"0,1,2"</formula1>
    </dataValidation>
    <dataValidation type="list" showInputMessage="1" showErrorMessage="1" errorTitle="Corrigir!" error="Apenas são permitidos valores 0 ou 2" prompt="2 = Cumpre_x000d_1= Cumpre 50% ou em estudo_x000a_0= Não cumpre_x000a_" sqref="C77" xr:uid="{00000000-0002-0000-0400-00000A000000}">
      <formula1>"0,1,2"</formula1>
    </dataValidation>
  </dataValidations>
  <printOptions headings="1"/>
  <pageMargins left="0.98" right="0.94" top="1.77" bottom="0.94" header="0.35" footer="0.39"/>
  <pageSetup paperSize="9" scale="78" fitToHeight="3" orientation="portrait" horizontalDpi="300" verticalDpi="300" r:id="rId1"/>
  <headerFooter>
    <oddHeader>&amp;L&amp;"Calibri,Normal"&amp;9
Diagnóstico de Acessibilidade  
&amp;F
&amp;C&amp;"System Font,Normal"&amp;10&amp;K000000&amp;G</oddHeader>
    <oddFooter>&amp;L&amp;"Calibri,Normal"&amp;7MMP 2024&amp;C&amp;"Calibri (corpo),Normal"&amp;7&amp;K000000&amp;A    
&amp;R&amp;"Calibri (corpo),Normal"&amp;7&amp;K000000&amp;P / &amp;N</oddFooter>
  </headerFooter>
  <ignoredErrors>
    <ignoredError sqref="F5" formula="1"/>
    <ignoredError sqref="G66 I66" formulaRange="1"/>
  </ignoredErrors>
  <legacyDrawing r:id="rId2"/>
  <legacyDrawingHF r:id="rId3"/>
  <tableParts count="3">
    <tablePart r:id="rId4"/>
    <tablePart r:id="rId5"/>
    <tablePart r:id="rId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8">
    <tabColor theme="1"/>
  </sheetPr>
  <dimension ref="A1:L107"/>
  <sheetViews>
    <sheetView zoomScale="150" zoomScaleNormal="150" workbookViewId="0">
      <selection activeCell="C7" sqref="C7"/>
    </sheetView>
  </sheetViews>
  <sheetFormatPr defaultColWidth="0" defaultRowHeight="14.45" customHeight="1" zeroHeight="1"/>
  <cols>
    <col min="1" max="1" width="3.09765625" style="735" customWidth="1"/>
    <col min="2" max="2" width="30.09765625" style="625" customWidth="1"/>
    <col min="3" max="3" width="5.09765625" style="735" customWidth="1"/>
    <col min="4" max="4" width="12.19921875" style="700" customWidth="1"/>
    <col min="5" max="5" width="3.8984375" style="803" customWidth="1"/>
    <col min="6" max="6" width="4.09765625" style="804" customWidth="1"/>
    <col min="7" max="7" width="6.09765625" style="664" hidden="1" customWidth="1"/>
    <col min="8" max="9" width="6.8984375" style="664" hidden="1" customWidth="1"/>
    <col min="10" max="11" width="8.59765625" style="664" hidden="1" customWidth="1"/>
    <col min="12" max="16384" width="8.59765625" style="625" hidden="1"/>
  </cols>
  <sheetData>
    <row r="1" spans="1:12" s="767" customFormat="1" ht="12.75">
      <c r="A1" s="764" t="s">
        <v>46</v>
      </c>
      <c r="B1" s="765"/>
      <c r="C1" s="765"/>
      <c r="D1" s="765"/>
      <c r="E1" s="861" t="s">
        <v>622</v>
      </c>
      <c r="F1" s="1273">
        <f>E2/F2</f>
        <v>0</v>
      </c>
      <c r="G1" s="895"/>
      <c r="H1" s="895"/>
      <c r="I1" s="895"/>
      <c r="J1" s="768" t="s">
        <v>530</v>
      </c>
      <c r="K1" s="768" t="s">
        <v>531</v>
      </c>
      <c r="L1" s="769" t="s">
        <v>532</v>
      </c>
    </row>
    <row r="2" spans="1:12" s="767" customFormat="1" ht="12.75">
      <c r="A2" s="764" t="s">
        <v>552</v>
      </c>
      <c r="B2" s="765"/>
      <c r="C2" s="765"/>
      <c r="D2" s="766"/>
      <c r="E2" s="859">
        <f>COUNTA(C6:C78)</f>
        <v>0</v>
      </c>
      <c r="F2" s="862">
        <f>H5</f>
        <v>66</v>
      </c>
      <c r="G2" s="895"/>
      <c r="H2" s="895"/>
      <c r="I2" s="895"/>
      <c r="J2" s="770">
        <v>0</v>
      </c>
      <c r="K2" s="770">
        <v>0</v>
      </c>
      <c r="L2" s="771" t="s">
        <v>64</v>
      </c>
    </row>
    <row r="3" spans="1:12" s="614" customFormat="1" ht="15">
      <c r="A3" s="707" t="s">
        <v>1</v>
      </c>
      <c r="B3" s="726" t="s">
        <v>44</v>
      </c>
      <c r="C3" s="709" t="s">
        <v>510</v>
      </c>
      <c r="D3" s="793" t="s">
        <v>45</v>
      </c>
      <c r="E3" s="736" t="s">
        <v>515</v>
      </c>
      <c r="F3" s="887" t="s">
        <v>516</v>
      </c>
      <c r="G3" s="872"/>
      <c r="H3" s="872"/>
      <c r="I3" s="872"/>
      <c r="J3" s="761">
        <v>1</v>
      </c>
      <c r="K3" s="761">
        <v>1</v>
      </c>
      <c r="L3" s="650"/>
    </row>
    <row r="4" spans="1:12" s="714" customFormat="1" ht="15">
      <c r="A4" s="742" t="s">
        <v>56</v>
      </c>
      <c r="B4" s="720" t="s">
        <v>397</v>
      </c>
      <c r="C4" s="721"/>
      <c r="D4" s="794" t="s">
        <v>519</v>
      </c>
      <c r="E4" s="800">
        <f>E5</f>
        <v>0</v>
      </c>
      <c r="F4" s="888">
        <f>IF(C7=2,F5,IF(C8=2,MIN("51%",F5),MIN("49%",F5)))</f>
        <v>0</v>
      </c>
      <c r="G4" s="662" t="s">
        <v>27</v>
      </c>
      <c r="H4" s="886" t="s">
        <v>628</v>
      </c>
      <c r="I4" s="886"/>
      <c r="J4" s="761">
        <v>2</v>
      </c>
      <c r="K4" s="761">
        <v>2</v>
      </c>
      <c r="L4" s="650"/>
    </row>
    <row r="5" spans="1:12" ht="15">
      <c r="A5" s="638"/>
      <c r="B5" s="727"/>
      <c r="C5" s="722"/>
      <c r="D5" s="795" t="s">
        <v>58</v>
      </c>
      <c r="E5" s="787">
        <f>SUM(E6:E78)</f>
        <v>0</v>
      </c>
      <c r="F5" s="868">
        <f>E5/(2*G5)</f>
        <v>0</v>
      </c>
      <c r="G5" s="680">
        <f>SUM(G6:G78)</f>
        <v>66</v>
      </c>
      <c r="H5" s="680">
        <f>SUM(H6:H78)</f>
        <v>66</v>
      </c>
      <c r="I5" s="662"/>
    </row>
    <row r="6" spans="1:12" ht="15">
      <c r="A6" s="762">
        <v>12</v>
      </c>
      <c r="B6" s="667" t="s">
        <v>529</v>
      </c>
      <c r="C6" s="668"/>
      <c r="D6" s="796"/>
      <c r="E6" s="739">
        <f>IF(C7=2,4,SUM(C7:C8))</f>
        <v>0</v>
      </c>
      <c r="F6" s="868">
        <f>IF(C7=2,"100%",IF(C8="NA","100%",E6/(G6*2)))</f>
        <v>0</v>
      </c>
      <c r="G6" s="704">
        <f>H6</f>
        <v>2</v>
      </c>
      <c r="H6" s="704">
        <f>ROWS(C7:C8)</f>
        <v>2</v>
      </c>
      <c r="I6" s="662"/>
    </row>
    <row r="7" spans="1:12" ht="30">
      <c r="A7" s="683"/>
      <c r="B7" s="660" t="s">
        <v>28</v>
      </c>
      <c r="C7" s="1240"/>
      <c r="D7" s="724"/>
      <c r="E7" s="758"/>
      <c r="F7" s="869"/>
      <c r="H7" s="663"/>
      <c r="I7" s="663"/>
    </row>
    <row r="8" spans="1:12" ht="30">
      <c r="A8" s="665"/>
      <c r="B8" s="666" t="s">
        <v>485</v>
      </c>
      <c r="C8" s="1520"/>
      <c r="D8" s="772"/>
      <c r="E8" s="738"/>
      <c r="F8" s="869"/>
      <c r="G8" s="662"/>
      <c r="H8" s="663"/>
      <c r="I8" s="663"/>
    </row>
    <row r="9" spans="1:12" ht="15">
      <c r="A9" s="741">
        <v>13</v>
      </c>
      <c r="B9" s="620" t="s">
        <v>504</v>
      </c>
      <c r="C9" s="659"/>
      <c r="D9" s="797"/>
      <c r="E9" s="788">
        <f>SUMIF(C10:C20,"&lt;&gt;na")</f>
        <v>0</v>
      </c>
      <c r="F9" s="868">
        <f>IF(G9=0,"NA",E9/(2*G9))</f>
        <v>0</v>
      </c>
      <c r="G9" s="704">
        <f>COUNTIF(C10:C20,"&lt;&gt;na")</f>
        <v>11</v>
      </c>
      <c r="H9" s="704">
        <f>ROWS(C10:C20)</f>
        <v>11</v>
      </c>
      <c r="I9" s="681"/>
    </row>
    <row r="10" spans="1:12" s="630" customFormat="1" ht="45">
      <c r="A10" s="741"/>
      <c r="B10" s="841" t="s">
        <v>520</v>
      </c>
      <c r="C10" s="657"/>
      <c r="D10" s="724"/>
      <c r="E10" s="786"/>
      <c r="F10" s="870"/>
      <c r="G10" s="680"/>
      <c r="H10" s="681"/>
      <c r="I10" s="681"/>
      <c r="J10" s="664"/>
      <c r="K10" s="664"/>
      <c r="L10" s="625"/>
    </row>
    <row r="11" spans="1:12" s="630" customFormat="1" ht="30">
      <c r="A11" s="741"/>
      <c r="B11" s="841" t="s">
        <v>119</v>
      </c>
      <c r="C11" s="657"/>
      <c r="D11" s="724"/>
      <c r="E11" s="786"/>
      <c r="F11" s="870"/>
      <c r="G11" s="680"/>
      <c r="H11" s="681"/>
      <c r="I11" s="681"/>
      <c r="J11" s="664"/>
      <c r="K11" s="664"/>
      <c r="L11" s="625"/>
    </row>
    <row r="12" spans="1:12" s="630" customFormat="1" ht="30">
      <c r="A12" s="741"/>
      <c r="B12" s="841" t="s">
        <v>120</v>
      </c>
      <c r="C12" s="657"/>
      <c r="D12" s="724"/>
      <c r="E12" s="786"/>
      <c r="F12" s="870"/>
      <c r="G12" s="680"/>
      <c r="H12" s="681"/>
      <c r="I12" s="681"/>
      <c r="J12" s="664"/>
      <c r="K12" s="664"/>
      <c r="L12" s="625"/>
    </row>
    <row r="13" spans="1:12" s="630" customFormat="1" ht="30">
      <c r="A13" s="741"/>
      <c r="B13" s="637" t="s">
        <v>121</v>
      </c>
      <c r="C13" s="657"/>
      <c r="D13" s="724"/>
      <c r="E13" s="786"/>
      <c r="F13" s="870"/>
      <c r="G13" s="680"/>
      <c r="H13" s="681"/>
      <c r="I13" s="681"/>
      <c r="J13" s="664"/>
      <c r="K13" s="664"/>
      <c r="L13" s="625"/>
    </row>
    <row r="14" spans="1:12" s="630" customFormat="1" ht="30">
      <c r="A14" s="741"/>
      <c r="B14" s="637" t="s">
        <v>383</v>
      </c>
      <c r="C14" s="657"/>
      <c r="D14" s="724"/>
      <c r="E14" s="786"/>
      <c r="F14" s="870"/>
      <c r="G14" s="680"/>
      <c r="H14" s="681"/>
      <c r="I14" s="681"/>
      <c r="J14" s="664"/>
      <c r="K14" s="664"/>
      <c r="L14" s="625"/>
    </row>
    <row r="15" spans="1:12" s="630" customFormat="1" ht="15">
      <c r="A15" s="741"/>
      <c r="B15" s="637" t="s">
        <v>437</v>
      </c>
      <c r="C15" s="657"/>
      <c r="D15" s="724"/>
      <c r="E15" s="786"/>
      <c r="F15" s="870"/>
      <c r="G15" s="680"/>
      <c r="H15" s="681"/>
      <c r="I15" s="681"/>
      <c r="J15" s="664"/>
      <c r="K15" s="664"/>
      <c r="L15" s="625"/>
    </row>
    <row r="16" spans="1:12" s="630" customFormat="1" ht="15">
      <c r="A16" s="741"/>
      <c r="B16" s="637" t="s">
        <v>438</v>
      </c>
      <c r="C16" s="657"/>
      <c r="D16" s="724"/>
      <c r="E16" s="786"/>
      <c r="F16" s="870"/>
      <c r="G16" s="680"/>
      <c r="H16" s="681"/>
      <c r="I16" s="681"/>
      <c r="J16" s="664"/>
      <c r="K16" s="664"/>
      <c r="L16" s="625"/>
    </row>
    <row r="17" spans="1:12" s="630" customFormat="1" ht="30">
      <c r="A17" s="741"/>
      <c r="B17" s="841" t="s">
        <v>506</v>
      </c>
      <c r="C17" s="657"/>
      <c r="D17" s="724"/>
      <c r="E17" s="786"/>
      <c r="F17" s="870"/>
      <c r="G17" s="680"/>
      <c r="H17" s="681"/>
      <c r="I17" s="681"/>
      <c r="J17" s="664"/>
      <c r="K17" s="664"/>
      <c r="L17" s="625"/>
    </row>
    <row r="18" spans="1:12" s="630" customFormat="1" ht="30">
      <c r="A18" s="785"/>
      <c r="B18" s="785" t="s">
        <v>122</v>
      </c>
      <c r="C18" s="657"/>
      <c r="D18" s="724"/>
      <c r="E18" s="847"/>
      <c r="F18" s="889"/>
      <c r="G18" s="896"/>
      <c r="H18" s="897"/>
      <c r="I18" s="897"/>
      <c r="J18" s="603"/>
      <c r="K18" s="603"/>
      <c r="L18" s="848"/>
    </row>
    <row r="19" spans="1:12" s="630" customFormat="1" ht="15">
      <c r="A19" s="741"/>
      <c r="B19" s="841" t="s">
        <v>444</v>
      </c>
      <c r="C19" s="657"/>
      <c r="D19" s="724"/>
      <c r="E19" s="786"/>
      <c r="F19" s="870"/>
      <c r="G19" s="680"/>
      <c r="H19" s="681"/>
      <c r="I19" s="681"/>
      <c r="J19" s="664"/>
      <c r="K19" s="664"/>
      <c r="L19" s="625"/>
    </row>
    <row r="20" spans="1:12" s="630" customFormat="1" ht="30">
      <c r="A20" s="741"/>
      <c r="B20" s="841" t="s">
        <v>123</v>
      </c>
      <c r="C20" s="657"/>
      <c r="D20" s="724"/>
      <c r="E20" s="786"/>
      <c r="F20" s="870"/>
      <c r="G20" s="662"/>
      <c r="H20" s="681"/>
      <c r="I20" s="681"/>
      <c r="J20" s="664"/>
      <c r="K20" s="664"/>
      <c r="L20" s="625"/>
    </row>
    <row r="21" spans="1:12" s="630" customFormat="1" ht="15">
      <c r="A21" s="626">
        <v>14</v>
      </c>
      <c r="B21" s="620" t="s">
        <v>59</v>
      </c>
      <c r="C21" s="659"/>
      <c r="D21" s="798"/>
      <c r="E21" s="788">
        <f>SUMIF(C22:C28,"&lt;&gt;na")</f>
        <v>0</v>
      </c>
      <c r="F21" s="868">
        <f>IF(G21=0,"NA",E21/(2*G21))</f>
        <v>0</v>
      </c>
      <c r="G21" s="732">
        <f>COUNTIF(C22:C28,"&lt;&gt;na")</f>
        <v>7</v>
      </c>
      <c r="H21" s="704">
        <f>ROWS(C22:C28)</f>
        <v>7</v>
      </c>
      <c r="I21" s="757"/>
      <c r="J21" s="732"/>
      <c r="K21" s="732"/>
      <c r="L21" s="648"/>
    </row>
    <row r="22" spans="1:12" s="630" customFormat="1" ht="30">
      <c r="A22" s="741"/>
      <c r="B22" s="841" t="s">
        <v>113</v>
      </c>
      <c r="C22" s="657"/>
      <c r="D22" s="724"/>
      <c r="E22" s="786"/>
      <c r="F22" s="870"/>
      <c r="G22" s="662"/>
      <c r="H22" s="681"/>
      <c r="I22" s="681"/>
      <c r="J22" s="664"/>
      <c r="K22" s="664"/>
      <c r="L22" s="625"/>
    </row>
    <row r="23" spans="1:12" s="630" customFormat="1" ht="30">
      <c r="A23" s="641"/>
      <c r="B23" s="842" t="s">
        <v>157</v>
      </c>
      <c r="C23" s="657"/>
      <c r="D23" s="724"/>
      <c r="E23" s="786"/>
      <c r="F23" s="870"/>
      <c r="G23" s="898"/>
      <c r="H23" s="774"/>
      <c r="I23" s="774"/>
      <c r="J23" s="713"/>
      <c r="K23" s="713"/>
      <c r="L23" s="714"/>
    </row>
    <row r="24" spans="1:12" ht="30">
      <c r="A24" s="641"/>
      <c r="B24" s="653" t="s">
        <v>114</v>
      </c>
      <c r="C24" s="657"/>
      <c r="D24" s="724"/>
      <c r="E24" s="786"/>
      <c r="F24" s="870"/>
      <c r="G24" s="898"/>
      <c r="H24" s="774"/>
      <c r="I24" s="774"/>
      <c r="J24" s="713"/>
      <c r="K24" s="713"/>
      <c r="L24" s="714"/>
    </row>
    <row r="25" spans="1:12" s="630" customFormat="1" ht="45">
      <c r="A25" s="641"/>
      <c r="B25" s="653" t="s">
        <v>115</v>
      </c>
      <c r="C25" s="657"/>
      <c r="D25" s="724"/>
      <c r="E25" s="786"/>
      <c r="F25" s="870"/>
      <c r="G25" s="898"/>
      <c r="H25" s="774"/>
      <c r="I25" s="774"/>
      <c r="J25" s="713"/>
      <c r="K25" s="713"/>
      <c r="L25" s="714"/>
    </row>
    <row r="26" spans="1:12" s="630" customFormat="1" ht="30">
      <c r="A26" s="641"/>
      <c r="B26" s="653" t="s">
        <v>116</v>
      </c>
      <c r="C26" s="657"/>
      <c r="D26" s="724"/>
      <c r="E26" s="786"/>
      <c r="F26" s="870"/>
      <c r="G26" s="898"/>
      <c r="H26" s="774"/>
      <c r="I26" s="774"/>
      <c r="J26" s="713"/>
      <c r="K26" s="713"/>
      <c r="L26" s="714"/>
    </row>
    <row r="27" spans="1:12" s="630" customFormat="1" ht="45">
      <c r="A27" s="641"/>
      <c r="B27" s="653" t="s">
        <v>439</v>
      </c>
      <c r="C27" s="657"/>
      <c r="D27" s="724"/>
      <c r="E27" s="786"/>
      <c r="F27" s="870"/>
      <c r="G27" s="898"/>
      <c r="H27" s="774"/>
      <c r="I27" s="774"/>
      <c r="J27" s="713"/>
      <c r="K27" s="713"/>
      <c r="L27" s="714"/>
    </row>
    <row r="28" spans="1:12" s="630" customFormat="1" ht="15">
      <c r="A28" s="641"/>
      <c r="B28" s="653" t="s">
        <v>440</v>
      </c>
      <c r="C28" s="657"/>
      <c r="D28" s="724"/>
      <c r="E28" s="786"/>
      <c r="F28" s="870"/>
      <c r="G28" s="898"/>
      <c r="H28" s="774"/>
      <c r="I28" s="774"/>
      <c r="J28" s="713"/>
      <c r="K28" s="713"/>
      <c r="L28" s="714"/>
    </row>
    <row r="29" spans="1:12" s="829" customFormat="1" ht="15">
      <c r="A29" s="827">
        <v>15</v>
      </c>
      <c r="B29" s="828" t="s">
        <v>632</v>
      </c>
      <c r="C29" s="668"/>
      <c r="D29" s="797"/>
      <c r="E29" s="788">
        <f>SUMIF(C30:C44,"&lt;&gt;na")</f>
        <v>0</v>
      </c>
      <c r="F29" s="868">
        <f>IF(G29=0,"NA",E29/(2*G29))</f>
        <v>0</v>
      </c>
      <c r="G29" s="878">
        <f>COUNTIF(C30:C44,"&lt;&gt;na")</f>
        <v>15</v>
      </c>
      <c r="H29" s="704">
        <f>ROWS(C30:C44)</f>
        <v>15</v>
      </c>
      <c r="I29" s="877"/>
      <c r="J29" s="878"/>
      <c r="K29" s="878"/>
    </row>
    <row r="30" spans="1:12" s="630" customFormat="1" ht="15">
      <c r="A30" s="626"/>
      <c r="B30" s="688" t="s">
        <v>553</v>
      </c>
      <c r="C30" s="657"/>
      <c r="D30" s="724"/>
      <c r="E30" s="790"/>
      <c r="F30" s="863"/>
      <c r="G30" s="899"/>
      <c r="H30" s="675"/>
      <c r="I30" s="675"/>
      <c r="J30" s="676"/>
      <c r="K30" s="676"/>
    </row>
    <row r="31" spans="1:12" s="630" customFormat="1" ht="30">
      <c r="A31" s="626"/>
      <c r="B31" s="690" t="s">
        <v>372</v>
      </c>
      <c r="C31" s="657"/>
      <c r="D31" s="902"/>
      <c r="E31" s="790"/>
      <c r="F31" s="863"/>
      <c r="G31" s="899"/>
      <c r="H31" s="675"/>
      <c r="I31" s="675"/>
      <c r="J31" s="676"/>
      <c r="K31" s="676"/>
    </row>
    <row r="32" spans="1:12" s="630" customFormat="1" ht="30">
      <c r="A32" s="626"/>
      <c r="B32" s="690" t="s">
        <v>373</v>
      </c>
      <c r="C32" s="657"/>
      <c r="D32" s="724"/>
      <c r="E32" s="790"/>
      <c r="F32" s="863"/>
      <c r="G32" s="899"/>
      <c r="H32" s="675"/>
      <c r="I32" s="675"/>
      <c r="J32" s="676"/>
      <c r="K32" s="676"/>
    </row>
    <row r="33" spans="1:12" s="630" customFormat="1" ht="30">
      <c r="A33" s="626"/>
      <c r="B33" s="690" t="s">
        <v>374</v>
      </c>
      <c r="C33" s="657"/>
      <c r="D33" s="724"/>
      <c r="E33" s="790"/>
      <c r="F33" s="863"/>
      <c r="G33" s="899"/>
      <c r="H33" s="675"/>
      <c r="I33" s="675"/>
      <c r="J33" s="676"/>
      <c r="K33" s="676"/>
    </row>
    <row r="34" spans="1:12" ht="30">
      <c r="A34" s="626"/>
      <c r="B34" s="690" t="s">
        <v>375</v>
      </c>
      <c r="C34" s="657"/>
      <c r="D34" s="724"/>
      <c r="E34" s="790"/>
      <c r="F34" s="863"/>
      <c r="G34" s="899"/>
      <c r="H34" s="675"/>
      <c r="I34" s="675"/>
      <c r="J34" s="676"/>
      <c r="K34" s="676"/>
      <c r="L34" s="630"/>
    </row>
    <row r="35" spans="1:12" ht="15">
      <c r="A35" s="626"/>
      <c r="B35" s="691" t="s">
        <v>421</v>
      </c>
      <c r="C35" s="657"/>
      <c r="D35" s="724"/>
      <c r="E35" s="790"/>
      <c r="F35" s="863"/>
      <c r="G35" s="899"/>
      <c r="H35" s="675"/>
      <c r="I35" s="675"/>
      <c r="J35" s="676"/>
      <c r="K35" s="676"/>
      <c r="L35" s="630"/>
    </row>
    <row r="36" spans="1:12" ht="30">
      <c r="A36" s="626"/>
      <c r="B36" s="691" t="s">
        <v>423</v>
      </c>
      <c r="C36" s="657"/>
      <c r="D36" s="724"/>
      <c r="E36" s="790"/>
      <c r="F36" s="863"/>
      <c r="G36" s="899"/>
      <c r="H36" s="675"/>
      <c r="I36" s="675"/>
      <c r="J36" s="676"/>
      <c r="K36" s="676"/>
      <c r="L36" s="630"/>
    </row>
    <row r="37" spans="1:12" ht="15">
      <c r="A37" s="626"/>
      <c r="B37" s="691" t="s">
        <v>422</v>
      </c>
      <c r="C37" s="657"/>
      <c r="D37" s="724"/>
      <c r="E37" s="790"/>
      <c r="F37" s="863"/>
      <c r="G37" s="899"/>
      <c r="H37" s="675"/>
      <c r="I37" s="675"/>
      <c r="J37" s="676"/>
      <c r="K37" s="676"/>
      <c r="L37" s="630"/>
    </row>
    <row r="38" spans="1:12" ht="30">
      <c r="A38" s="626"/>
      <c r="B38" s="688" t="s">
        <v>424</v>
      </c>
      <c r="C38" s="657"/>
      <c r="D38" s="724"/>
      <c r="E38" s="790"/>
      <c r="F38" s="863"/>
      <c r="G38" s="899"/>
      <c r="H38" s="675"/>
      <c r="I38" s="675"/>
      <c r="J38" s="676"/>
      <c r="K38" s="676"/>
      <c r="L38" s="630"/>
    </row>
    <row r="39" spans="1:12" ht="15">
      <c r="A39" s="626"/>
      <c r="B39" s="692" t="s">
        <v>425</v>
      </c>
      <c r="C39" s="657"/>
      <c r="D39" s="724"/>
      <c r="E39" s="790"/>
      <c r="F39" s="863"/>
      <c r="G39" s="899"/>
      <c r="H39" s="675"/>
      <c r="I39" s="675"/>
      <c r="J39" s="676"/>
      <c r="K39" s="676"/>
      <c r="L39" s="630"/>
    </row>
    <row r="40" spans="1:12" ht="30">
      <c r="A40" s="641"/>
      <c r="B40" s="693" t="s">
        <v>77</v>
      </c>
      <c r="C40" s="657"/>
      <c r="D40" s="724"/>
      <c r="E40" s="790"/>
      <c r="F40" s="863"/>
      <c r="H40" s="663"/>
      <c r="I40" s="663"/>
    </row>
    <row r="41" spans="1:12" ht="30">
      <c r="A41" s="641"/>
      <c r="B41" s="696" t="s">
        <v>598</v>
      </c>
      <c r="C41" s="657"/>
      <c r="D41" s="724"/>
      <c r="E41" s="790"/>
      <c r="F41" s="863"/>
      <c r="G41" s="676"/>
      <c r="H41" s="663"/>
      <c r="I41" s="663"/>
    </row>
    <row r="42" spans="1:12" ht="62.1" customHeight="1">
      <c r="A42" s="641"/>
      <c r="B42" s="843" t="s">
        <v>633</v>
      </c>
      <c r="C42" s="657"/>
      <c r="D42" s="724"/>
      <c r="E42" s="790"/>
      <c r="F42" s="863"/>
      <c r="G42" s="676"/>
      <c r="H42" s="663"/>
      <c r="I42" s="663"/>
    </row>
    <row r="43" spans="1:12" ht="15">
      <c r="A43" s="641"/>
      <c r="B43" s="697" t="s">
        <v>547</v>
      </c>
      <c r="C43" s="657"/>
      <c r="D43" s="724"/>
      <c r="E43" s="790"/>
      <c r="F43" s="863"/>
      <c r="G43" s="676"/>
      <c r="H43" s="663"/>
      <c r="I43" s="663"/>
    </row>
    <row r="44" spans="1:12" ht="30">
      <c r="A44" s="641"/>
      <c r="B44" s="698" t="s">
        <v>426</v>
      </c>
      <c r="C44" s="657"/>
      <c r="D44" s="724"/>
      <c r="E44" s="790"/>
      <c r="F44" s="863"/>
      <c r="G44" s="676"/>
      <c r="H44" s="663"/>
      <c r="I44" s="663"/>
    </row>
    <row r="45" spans="1:12" ht="15">
      <c r="A45" s="641">
        <v>16</v>
      </c>
      <c r="B45" s="728" t="s">
        <v>634</v>
      </c>
      <c r="C45" s="668"/>
      <c r="D45" s="797"/>
      <c r="E45" s="788">
        <f>SUMIF(C46:C54,"&lt;&gt;na")</f>
        <v>0</v>
      </c>
      <c r="F45" s="868">
        <f>IF(G45=0,"NA",E45/(2*G45))</f>
        <v>0</v>
      </c>
      <c r="G45" s="676">
        <f>COUNTIF(C46:C54,"&lt;&gt;na")</f>
        <v>9</v>
      </c>
      <c r="H45" s="704">
        <f>ROWS(C46:C54)</f>
        <v>9</v>
      </c>
      <c r="I45" s="663"/>
    </row>
    <row r="46" spans="1:12" ht="30">
      <c r="A46" s="633"/>
      <c r="B46" s="637" t="s">
        <v>559</v>
      </c>
      <c r="C46" s="657"/>
      <c r="D46" s="724"/>
      <c r="E46" s="790"/>
      <c r="F46" s="863"/>
      <c r="G46" s="899"/>
      <c r="H46" s="675"/>
      <c r="I46" s="675"/>
      <c r="J46" s="676"/>
      <c r="K46" s="676"/>
      <c r="L46" s="630"/>
    </row>
    <row r="47" spans="1:12" ht="30">
      <c r="A47" s="641"/>
      <c r="B47" s="696" t="s">
        <v>598</v>
      </c>
      <c r="C47" s="657"/>
      <c r="D47" s="724"/>
      <c r="E47" s="790"/>
      <c r="F47" s="863"/>
      <c r="G47" s="676"/>
      <c r="H47" s="663"/>
      <c r="I47" s="663"/>
    </row>
    <row r="48" spans="1:12" s="852" customFormat="1" ht="15">
      <c r="A48" s="855"/>
      <c r="B48" s="645" t="s">
        <v>70</v>
      </c>
      <c r="C48" s="657"/>
      <c r="D48" s="850"/>
      <c r="E48" s="856"/>
      <c r="F48" s="890"/>
      <c r="G48" s="857"/>
      <c r="H48" s="900"/>
      <c r="I48" s="900"/>
      <c r="J48" s="602"/>
      <c r="K48" s="602"/>
      <c r="L48" s="773"/>
    </row>
    <row r="49" spans="1:12" ht="45">
      <c r="A49" s="641"/>
      <c r="B49" s="843" t="s">
        <v>71</v>
      </c>
      <c r="C49" s="657"/>
      <c r="D49" s="673"/>
      <c r="E49" s="790"/>
      <c r="F49" s="863"/>
      <c r="G49" s="676"/>
      <c r="H49" s="663"/>
      <c r="I49" s="663"/>
    </row>
    <row r="50" spans="1:12" ht="30">
      <c r="A50" s="633"/>
      <c r="B50" s="637" t="s">
        <v>72</v>
      </c>
      <c r="C50" s="657"/>
      <c r="D50" s="673"/>
      <c r="E50" s="790"/>
      <c r="F50" s="863"/>
      <c r="G50" s="899"/>
      <c r="H50" s="675"/>
      <c r="I50" s="675"/>
      <c r="J50" s="676"/>
      <c r="K50" s="676"/>
      <c r="L50" s="630"/>
    </row>
    <row r="51" spans="1:12" s="852" customFormat="1" ht="30">
      <c r="A51" s="855"/>
      <c r="B51" s="645" t="s">
        <v>73</v>
      </c>
      <c r="C51" s="657"/>
      <c r="D51" s="673"/>
      <c r="E51" s="856"/>
      <c r="F51" s="890"/>
      <c r="G51" s="857"/>
      <c r="H51" s="900"/>
      <c r="I51" s="900"/>
      <c r="J51" s="602"/>
      <c r="K51" s="602"/>
      <c r="L51" s="773"/>
    </row>
    <row r="52" spans="1:12" ht="15">
      <c r="A52" s="633"/>
      <c r="B52" s="637" t="s">
        <v>74</v>
      </c>
      <c r="C52" s="657"/>
      <c r="D52" s="673"/>
      <c r="E52" s="790"/>
      <c r="F52" s="863"/>
      <c r="G52" s="899"/>
      <c r="H52" s="675"/>
      <c r="I52" s="675"/>
      <c r="J52" s="676"/>
      <c r="K52" s="676"/>
      <c r="L52" s="630"/>
    </row>
    <row r="53" spans="1:12" ht="30">
      <c r="A53" s="633"/>
      <c r="B53" s="841" t="s">
        <v>75</v>
      </c>
      <c r="C53" s="657"/>
      <c r="D53" s="673"/>
      <c r="E53" s="790"/>
      <c r="F53" s="863"/>
      <c r="G53" s="899"/>
      <c r="H53" s="675"/>
      <c r="I53" s="675"/>
      <c r="J53" s="676"/>
      <c r="K53" s="676"/>
      <c r="L53" s="630"/>
    </row>
    <row r="54" spans="1:12" ht="30">
      <c r="A54" s="633"/>
      <c r="B54" s="841" t="s">
        <v>76</v>
      </c>
      <c r="C54" s="657"/>
      <c r="D54" s="673"/>
      <c r="E54" s="790"/>
      <c r="F54" s="863"/>
      <c r="G54" s="899"/>
      <c r="H54" s="675"/>
      <c r="I54" s="675"/>
      <c r="J54" s="676"/>
      <c r="K54" s="676"/>
      <c r="L54" s="630"/>
    </row>
    <row r="55" spans="1:12" ht="30">
      <c r="A55" s="741">
        <v>17</v>
      </c>
      <c r="B55" s="828" t="s">
        <v>635</v>
      </c>
      <c r="C55" s="668"/>
      <c r="D55" s="797"/>
      <c r="E55" s="788">
        <f>SUMIF(C56:C65,"&lt;&gt;na")</f>
        <v>0</v>
      </c>
      <c r="F55" s="868">
        <f>IF(G55=0,"NA",E55/(2*G55))</f>
        <v>0</v>
      </c>
      <c r="G55" s="676">
        <f>COUNTIF(C56:C65,"&lt;&gt;na")</f>
        <v>10</v>
      </c>
      <c r="H55" s="704">
        <f>ROWS(C56:C65)</f>
        <v>10</v>
      </c>
      <c r="I55" s="663"/>
    </row>
    <row r="56" spans="1:12" ht="30">
      <c r="A56" s="741"/>
      <c r="B56" s="723" t="s">
        <v>636</v>
      </c>
      <c r="C56" s="657"/>
      <c r="D56" s="724"/>
      <c r="E56" s="786"/>
      <c r="F56" s="870"/>
      <c r="G56" s="680"/>
      <c r="H56" s="681"/>
      <c r="I56" s="681"/>
    </row>
    <row r="57" spans="1:12" ht="15">
      <c r="A57" s="741"/>
      <c r="B57" s="744" t="s">
        <v>446</v>
      </c>
      <c r="C57" s="657"/>
      <c r="D57" s="724"/>
      <c r="E57" s="786"/>
      <c r="F57" s="870"/>
      <c r="G57" s="680"/>
      <c r="H57" s="681"/>
      <c r="I57" s="681"/>
    </row>
    <row r="58" spans="1:12" ht="30">
      <c r="A58" s="741"/>
      <c r="B58" s="849" t="s">
        <v>445</v>
      </c>
      <c r="C58" s="657"/>
      <c r="D58" s="724"/>
      <c r="E58" s="786"/>
      <c r="F58" s="870"/>
      <c r="G58" s="680"/>
      <c r="H58" s="681"/>
      <c r="I58" s="681"/>
    </row>
    <row r="59" spans="1:12" ht="45">
      <c r="A59" s="741"/>
      <c r="B59" s="744" t="s">
        <v>447</v>
      </c>
      <c r="C59" s="657"/>
      <c r="D59" s="724"/>
      <c r="E59" s="786"/>
      <c r="F59" s="870"/>
      <c r="G59" s="680"/>
      <c r="H59" s="681"/>
      <c r="I59" s="681"/>
    </row>
    <row r="60" spans="1:12" ht="45">
      <c r="A60" s="741"/>
      <c r="B60" s="849" t="s">
        <v>84</v>
      </c>
      <c r="C60" s="657"/>
      <c r="D60" s="724"/>
      <c r="E60" s="786"/>
      <c r="F60" s="870"/>
      <c r="G60" s="680"/>
      <c r="H60" s="681"/>
      <c r="I60" s="681"/>
    </row>
    <row r="61" spans="1:12" ht="30">
      <c r="A61" s="741"/>
      <c r="B61" s="744" t="s">
        <v>89</v>
      </c>
      <c r="C61" s="657"/>
      <c r="D61" s="724"/>
      <c r="E61" s="786"/>
      <c r="F61" s="870"/>
      <c r="G61" s="680"/>
      <c r="H61" s="681"/>
      <c r="I61" s="681"/>
    </row>
    <row r="62" spans="1:12" ht="30">
      <c r="A62" s="741"/>
      <c r="B62" s="744" t="s">
        <v>85</v>
      </c>
      <c r="C62" s="657"/>
      <c r="D62" s="724"/>
      <c r="E62" s="786"/>
      <c r="F62" s="870"/>
      <c r="G62" s="680"/>
      <c r="H62" s="681"/>
      <c r="I62" s="681"/>
    </row>
    <row r="63" spans="1:12" ht="30">
      <c r="A63" s="741"/>
      <c r="B63" s="744" t="s">
        <v>86</v>
      </c>
      <c r="C63" s="657"/>
      <c r="D63" s="724"/>
      <c r="E63" s="786"/>
      <c r="F63" s="870"/>
      <c r="G63" s="680"/>
      <c r="H63" s="681"/>
      <c r="I63" s="681"/>
    </row>
    <row r="64" spans="1:12" ht="30">
      <c r="A64" s="741"/>
      <c r="B64" s="744" t="s">
        <v>87</v>
      </c>
      <c r="C64" s="657"/>
      <c r="D64" s="724"/>
      <c r="E64" s="786"/>
      <c r="F64" s="870"/>
      <c r="G64" s="680"/>
      <c r="H64" s="681"/>
      <c r="I64" s="681"/>
    </row>
    <row r="65" spans="1:12" ht="30">
      <c r="A65" s="741"/>
      <c r="B65" s="744" t="s">
        <v>88</v>
      </c>
      <c r="C65" s="657"/>
      <c r="D65" s="724"/>
      <c r="E65" s="786"/>
      <c r="F65" s="870"/>
      <c r="G65" s="680"/>
      <c r="H65" s="681"/>
      <c r="I65" s="681"/>
    </row>
    <row r="66" spans="1:12" ht="15">
      <c r="A66" s="731">
        <v>18</v>
      </c>
      <c r="B66" s="620" t="s">
        <v>441</v>
      </c>
      <c r="C66" s="668"/>
      <c r="D66" s="797"/>
      <c r="E66" s="788">
        <f>SUMIF(C67:C77,"&lt;&gt;na")</f>
        <v>0</v>
      </c>
      <c r="F66" s="868">
        <f>IF(G66=0,"NA",E66/(2*G66))</f>
        <v>0</v>
      </c>
      <c r="G66" s="704">
        <f>COUNTIF(C67:C77,"&lt;&gt;na")</f>
        <v>11</v>
      </c>
      <c r="H66" s="704">
        <f>ROWS(C67:C77)</f>
        <v>11</v>
      </c>
      <c r="I66" s="663"/>
    </row>
    <row r="67" spans="1:12" ht="30">
      <c r="A67" s="741"/>
      <c r="B67" s="637" t="s">
        <v>90</v>
      </c>
      <c r="C67" s="657"/>
      <c r="D67" s="724"/>
      <c r="E67" s="786"/>
      <c r="F67" s="870"/>
      <c r="G67" s="680"/>
      <c r="H67" s="681"/>
      <c r="I67" s="681"/>
    </row>
    <row r="68" spans="1:12" s="852" customFormat="1" ht="15">
      <c r="A68" s="841"/>
      <c r="B68" s="645" t="s">
        <v>91</v>
      </c>
      <c r="C68" s="657"/>
      <c r="D68" s="724"/>
      <c r="E68" s="851"/>
      <c r="F68" s="891"/>
      <c r="G68" s="901"/>
      <c r="H68" s="858"/>
      <c r="I68" s="858"/>
      <c r="J68" s="601"/>
      <c r="K68" s="601"/>
    </row>
    <row r="69" spans="1:12" s="852" customFormat="1" ht="15">
      <c r="A69" s="841"/>
      <c r="B69" s="645" t="s">
        <v>92</v>
      </c>
      <c r="C69" s="657"/>
      <c r="D69" s="724"/>
      <c r="E69" s="853"/>
      <c r="F69" s="892"/>
      <c r="G69" s="901"/>
      <c r="H69" s="901"/>
      <c r="I69" s="901"/>
      <c r="J69" s="601"/>
      <c r="K69" s="601"/>
    </row>
    <row r="70" spans="1:12" s="852" customFormat="1" ht="30">
      <c r="A70" s="841"/>
      <c r="B70" s="645" t="s">
        <v>93</v>
      </c>
      <c r="C70" s="657"/>
      <c r="D70" s="724"/>
      <c r="E70" s="851"/>
      <c r="F70" s="891"/>
      <c r="G70" s="901"/>
      <c r="H70" s="858"/>
      <c r="I70" s="858"/>
      <c r="J70" s="601"/>
      <c r="K70" s="601"/>
    </row>
    <row r="71" spans="1:12" s="852" customFormat="1" ht="15">
      <c r="A71" s="841"/>
      <c r="B71" s="645" t="s">
        <v>94</v>
      </c>
      <c r="C71" s="657"/>
      <c r="D71" s="724"/>
      <c r="E71" s="853"/>
      <c r="F71" s="892"/>
      <c r="G71" s="901"/>
      <c r="H71" s="901"/>
      <c r="I71" s="901"/>
      <c r="J71" s="601"/>
      <c r="K71" s="601"/>
    </row>
    <row r="72" spans="1:12" s="852" customFormat="1" ht="60">
      <c r="A72" s="841"/>
      <c r="B72" s="645" t="s">
        <v>95</v>
      </c>
      <c r="C72" s="657"/>
      <c r="D72" s="724"/>
      <c r="E72" s="853"/>
      <c r="F72" s="892"/>
      <c r="G72" s="901"/>
      <c r="H72" s="901"/>
      <c r="I72" s="901"/>
      <c r="J72" s="601"/>
      <c r="K72" s="601"/>
    </row>
    <row r="73" spans="1:12" s="852" customFormat="1" ht="30">
      <c r="A73" s="841"/>
      <c r="B73" s="645" t="s">
        <v>585</v>
      </c>
      <c r="C73" s="657"/>
      <c r="D73" s="724"/>
      <c r="E73" s="851"/>
      <c r="F73" s="891"/>
      <c r="G73" s="901"/>
      <c r="H73" s="858"/>
      <c r="I73" s="858"/>
      <c r="J73" s="601"/>
      <c r="K73" s="601"/>
    </row>
    <row r="74" spans="1:12" s="852" customFormat="1" ht="60">
      <c r="A74" s="841"/>
      <c r="B74" s="645" t="s">
        <v>96</v>
      </c>
      <c r="C74" s="657"/>
      <c r="D74" s="724"/>
      <c r="E74" s="854"/>
      <c r="F74" s="892"/>
      <c r="G74" s="901"/>
      <c r="H74" s="901"/>
      <c r="I74" s="901"/>
      <c r="J74" s="601"/>
      <c r="K74" s="601"/>
    </row>
    <row r="75" spans="1:12" s="852" customFormat="1" ht="30">
      <c r="A75" s="841"/>
      <c r="B75" s="645" t="s">
        <v>97</v>
      </c>
      <c r="C75" s="657"/>
      <c r="D75" s="724"/>
      <c r="E75" s="851"/>
      <c r="F75" s="891"/>
      <c r="G75" s="901"/>
      <c r="H75" s="858"/>
      <c r="I75" s="858"/>
      <c r="J75" s="601"/>
      <c r="K75" s="601"/>
    </row>
    <row r="76" spans="1:12" ht="15">
      <c r="A76" s="641"/>
      <c r="B76" s="701" t="s">
        <v>393</v>
      </c>
      <c r="C76" s="657"/>
      <c r="D76" s="724"/>
      <c r="E76" s="801"/>
      <c r="F76" s="893"/>
      <c r="G76" s="782"/>
      <c r="H76" s="782"/>
      <c r="I76" s="782"/>
      <c r="J76" s="600"/>
      <c r="K76" s="600"/>
      <c r="L76" s="725"/>
    </row>
    <row r="77" spans="1:12" s="852" customFormat="1" ht="30">
      <c r="A77" s="841"/>
      <c r="B77" s="645" t="s">
        <v>98</v>
      </c>
      <c r="C77" s="657"/>
      <c r="D77" s="724"/>
      <c r="E77" s="851"/>
      <c r="F77" s="891"/>
      <c r="G77" s="901"/>
      <c r="H77" s="858"/>
      <c r="I77" s="858"/>
      <c r="J77" s="601"/>
      <c r="K77" s="601"/>
    </row>
    <row r="78" spans="1:12" s="852" customFormat="1" ht="45">
      <c r="A78" s="606"/>
      <c r="B78" s="1446" t="s">
        <v>700</v>
      </c>
      <c r="C78" s="1588"/>
      <c r="D78" s="605"/>
      <c r="E78" s="606">
        <f>C78</f>
        <v>0</v>
      </c>
      <c r="F78" s="604">
        <f>IF(G78=0,"NA",E78/(2*G78))</f>
        <v>0</v>
      </c>
      <c r="G78" s="704">
        <f>COUNTIF(C78,"&lt;&gt;na")</f>
        <v>1</v>
      </c>
      <c r="H78" s="704">
        <f>ROWS(C78)</f>
        <v>1</v>
      </c>
      <c r="I78" s="858"/>
      <c r="J78" s="601"/>
      <c r="K78" s="601"/>
    </row>
    <row r="79" spans="1:12" ht="15">
      <c r="A79" s="743"/>
      <c r="B79" s="729" t="s">
        <v>427</v>
      </c>
      <c r="C79" s="623">
        <f>E5</f>
        <v>0</v>
      </c>
      <c r="D79" s="799" t="s">
        <v>519</v>
      </c>
      <c r="E79" s="788"/>
      <c r="F79" s="868">
        <f>F4</f>
        <v>0</v>
      </c>
      <c r="G79" s="663"/>
      <c r="H79" s="663"/>
      <c r="I79" s="663"/>
    </row>
    <row r="80" spans="1:12" ht="15" hidden="1">
      <c r="A80" s="638"/>
      <c r="B80" s="637"/>
      <c r="C80" s="624"/>
      <c r="D80" s="792"/>
      <c r="E80" s="802"/>
      <c r="F80" s="894"/>
      <c r="G80" s="663"/>
      <c r="H80" s="663"/>
      <c r="I80" s="663"/>
    </row>
    <row r="81" spans="2:12" ht="15" hidden="1"/>
    <row r="82" spans="2:12" s="735" customFormat="1" ht="15" hidden="1">
      <c r="B82" s="625"/>
      <c r="D82" s="700"/>
      <c r="E82" s="803"/>
      <c r="F82" s="804"/>
      <c r="G82" s="664"/>
      <c r="H82" s="664"/>
      <c r="I82" s="664"/>
      <c r="J82" s="664"/>
      <c r="K82" s="664"/>
      <c r="L82" s="625"/>
    </row>
    <row r="83" spans="2:12" s="735" customFormat="1" ht="15" hidden="1">
      <c r="B83" s="625"/>
      <c r="D83" s="700"/>
      <c r="E83" s="803"/>
      <c r="F83" s="804"/>
      <c r="G83" s="664"/>
      <c r="H83" s="664"/>
      <c r="I83" s="664"/>
      <c r="J83" s="664"/>
      <c r="K83" s="664"/>
      <c r="L83" s="625"/>
    </row>
    <row r="84" spans="2:12" s="735" customFormat="1" ht="15" hidden="1">
      <c r="B84" s="625"/>
      <c r="D84" s="700"/>
      <c r="E84" s="803"/>
      <c r="F84" s="804"/>
      <c r="G84" s="664"/>
      <c r="H84" s="664"/>
      <c r="I84" s="664"/>
      <c r="J84" s="664"/>
      <c r="K84" s="664"/>
      <c r="L84" s="625"/>
    </row>
    <row r="85" spans="2:12" s="735" customFormat="1" ht="15" hidden="1">
      <c r="B85" s="625"/>
      <c r="D85" s="700"/>
      <c r="E85" s="803"/>
      <c r="F85" s="804"/>
      <c r="G85" s="664"/>
      <c r="H85" s="664"/>
      <c r="I85" s="664"/>
      <c r="J85" s="664"/>
      <c r="K85" s="664"/>
      <c r="L85" s="625"/>
    </row>
    <row r="86" spans="2:12" s="735" customFormat="1" ht="15" hidden="1">
      <c r="B86" s="625"/>
      <c r="D86" s="700"/>
      <c r="E86" s="803"/>
      <c r="F86" s="804"/>
      <c r="G86" s="664"/>
      <c r="H86" s="664"/>
      <c r="I86" s="664"/>
      <c r="J86" s="664"/>
      <c r="K86" s="664"/>
      <c r="L86" s="625"/>
    </row>
    <row r="87" spans="2:12" s="735" customFormat="1" ht="15" hidden="1">
      <c r="B87" s="625"/>
      <c r="D87" s="700"/>
      <c r="E87" s="803"/>
      <c r="F87" s="804"/>
      <c r="G87" s="664"/>
      <c r="H87" s="664"/>
      <c r="I87" s="664"/>
      <c r="J87" s="664"/>
      <c r="K87" s="664"/>
      <c r="L87" s="625"/>
    </row>
    <row r="88" spans="2:12" s="735" customFormat="1" ht="15" hidden="1">
      <c r="B88" s="625"/>
      <c r="D88" s="700"/>
      <c r="E88" s="803"/>
      <c r="F88" s="804"/>
      <c r="G88" s="664"/>
      <c r="H88" s="664"/>
      <c r="I88" s="664"/>
      <c r="J88" s="664"/>
      <c r="K88" s="664"/>
      <c r="L88" s="625"/>
    </row>
    <row r="89" spans="2:12" s="735" customFormat="1" ht="15" hidden="1">
      <c r="B89" s="625"/>
      <c r="D89" s="700"/>
      <c r="E89" s="803"/>
      <c r="F89" s="804"/>
      <c r="G89" s="664"/>
      <c r="H89" s="664"/>
      <c r="I89" s="664"/>
      <c r="J89" s="664"/>
      <c r="K89" s="664"/>
      <c r="L89" s="625"/>
    </row>
    <row r="90" spans="2:12" s="735" customFormat="1" ht="15" hidden="1">
      <c r="B90" s="625"/>
      <c r="D90" s="700"/>
      <c r="E90" s="803"/>
      <c r="F90" s="804"/>
      <c r="G90" s="664"/>
      <c r="H90" s="664"/>
      <c r="I90" s="664"/>
      <c r="J90" s="664"/>
      <c r="K90" s="664"/>
      <c r="L90" s="625"/>
    </row>
    <row r="91" spans="2:12" s="735" customFormat="1" ht="15" hidden="1">
      <c r="B91" s="625"/>
      <c r="D91" s="700"/>
      <c r="E91" s="803"/>
      <c r="F91" s="804"/>
      <c r="G91" s="664"/>
      <c r="H91" s="664"/>
      <c r="I91" s="664"/>
      <c r="J91" s="664"/>
      <c r="K91" s="664"/>
      <c r="L91" s="625"/>
    </row>
    <row r="92" spans="2:12" s="735" customFormat="1" ht="15" hidden="1">
      <c r="B92" s="625"/>
      <c r="D92" s="700"/>
      <c r="E92" s="803"/>
      <c r="F92" s="804"/>
      <c r="G92" s="664"/>
      <c r="H92" s="664"/>
      <c r="I92" s="664"/>
      <c r="J92" s="664"/>
      <c r="K92" s="664"/>
      <c r="L92" s="625"/>
    </row>
    <row r="93" spans="2:12" s="735" customFormat="1" ht="15" hidden="1">
      <c r="B93" s="625"/>
      <c r="D93" s="700"/>
      <c r="E93" s="803"/>
      <c r="F93" s="804"/>
      <c r="G93" s="664"/>
      <c r="H93" s="664"/>
      <c r="I93" s="664"/>
      <c r="J93" s="664"/>
      <c r="K93" s="664"/>
      <c r="L93" s="625"/>
    </row>
    <row r="94" spans="2:12" s="735" customFormat="1" ht="15" hidden="1">
      <c r="B94" s="625"/>
      <c r="D94" s="700"/>
      <c r="E94" s="803"/>
      <c r="F94" s="804"/>
      <c r="G94" s="664"/>
      <c r="H94" s="664"/>
      <c r="I94" s="664"/>
      <c r="J94" s="664"/>
      <c r="K94" s="664"/>
      <c r="L94" s="625"/>
    </row>
    <row r="95" spans="2:12" s="735" customFormat="1" ht="15" hidden="1">
      <c r="B95" s="625"/>
      <c r="D95" s="700"/>
      <c r="E95" s="803"/>
      <c r="F95" s="804"/>
      <c r="G95" s="664"/>
      <c r="H95" s="664"/>
      <c r="I95" s="664"/>
      <c r="J95" s="664"/>
      <c r="K95" s="664"/>
      <c r="L95" s="625"/>
    </row>
    <row r="96" spans="2:12" s="735" customFormat="1" ht="15" hidden="1">
      <c r="B96" s="625"/>
      <c r="D96" s="700"/>
      <c r="E96" s="803"/>
      <c r="F96" s="804"/>
      <c r="G96" s="664"/>
      <c r="H96" s="664"/>
      <c r="I96" s="664"/>
      <c r="J96" s="664"/>
      <c r="K96" s="664"/>
      <c r="L96" s="625"/>
    </row>
    <row r="97" spans="2:12" s="735" customFormat="1" ht="15" hidden="1">
      <c r="B97" s="625"/>
      <c r="D97" s="700"/>
      <c r="E97" s="803"/>
      <c r="F97" s="804"/>
      <c r="G97" s="664"/>
      <c r="H97" s="664"/>
      <c r="I97" s="664"/>
      <c r="J97" s="664"/>
      <c r="K97" s="664"/>
      <c r="L97" s="625"/>
    </row>
    <row r="98" spans="2:12" s="735" customFormat="1" ht="15" hidden="1">
      <c r="B98" s="625"/>
      <c r="D98" s="700"/>
      <c r="E98" s="803"/>
      <c r="F98" s="804"/>
      <c r="G98" s="664"/>
      <c r="H98" s="664"/>
      <c r="I98" s="664"/>
      <c r="J98" s="664"/>
      <c r="K98" s="664"/>
      <c r="L98" s="625"/>
    </row>
    <row r="99" spans="2:12" s="735" customFormat="1" ht="15" hidden="1">
      <c r="B99" s="625"/>
      <c r="D99" s="700"/>
      <c r="E99" s="803"/>
      <c r="F99" s="804"/>
      <c r="G99" s="664"/>
      <c r="H99" s="664"/>
      <c r="I99" s="664"/>
      <c r="J99" s="664"/>
      <c r="K99" s="664"/>
      <c r="L99" s="625"/>
    </row>
    <row r="100" spans="2:12" s="735" customFormat="1" ht="15" hidden="1">
      <c r="B100" s="625"/>
      <c r="D100" s="700"/>
      <c r="E100" s="803"/>
      <c r="F100" s="804"/>
      <c r="G100" s="664"/>
      <c r="H100" s="664"/>
      <c r="I100" s="664"/>
      <c r="J100" s="664"/>
      <c r="K100" s="664"/>
      <c r="L100" s="625"/>
    </row>
    <row r="101" spans="2:12" s="735" customFormat="1" ht="15" hidden="1">
      <c r="B101" s="625"/>
      <c r="D101" s="700"/>
      <c r="E101" s="803"/>
      <c r="F101" s="804"/>
      <c r="G101" s="664"/>
      <c r="H101" s="664"/>
      <c r="I101" s="664"/>
      <c r="J101" s="664"/>
      <c r="K101" s="664"/>
      <c r="L101" s="625"/>
    </row>
    <row r="102" spans="2:12" s="735" customFormat="1" ht="15" hidden="1">
      <c r="B102" s="625"/>
      <c r="D102" s="700"/>
      <c r="E102" s="803"/>
      <c r="F102" s="804"/>
      <c r="G102" s="664"/>
      <c r="H102" s="664"/>
      <c r="I102" s="664"/>
      <c r="J102" s="664"/>
      <c r="K102" s="664"/>
      <c r="L102" s="625"/>
    </row>
    <row r="103" spans="2:12" s="735" customFormat="1" ht="15" hidden="1">
      <c r="B103" s="625"/>
      <c r="D103" s="700"/>
      <c r="E103" s="803"/>
      <c r="F103" s="804"/>
      <c r="G103" s="664"/>
      <c r="H103" s="664"/>
      <c r="I103" s="664"/>
      <c r="J103" s="664"/>
      <c r="K103" s="664"/>
      <c r="L103" s="625"/>
    </row>
    <row r="104" spans="2:12" s="735" customFormat="1" ht="15" hidden="1">
      <c r="B104" s="625"/>
      <c r="D104" s="700"/>
      <c r="E104" s="803"/>
      <c r="F104" s="804"/>
      <c r="G104" s="664"/>
      <c r="H104" s="664"/>
      <c r="I104" s="664"/>
      <c r="J104" s="664"/>
      <c r="K104" s="664"/>
      <c r="L104" s="625"/>
    </row>
    <row r="105" spans="2:12" s="735" customFormat="1" ht="15" hidden="1">
      <c r="B105" s="625"/>
      <c r="D105" s="700"/>
      <c r="E105" s="803"/>
      <c r="F105" s="804"/>
      <c r="G105" s="664"/>
      <c r="H105" s="664"/>
      <c r="I105" s="664"/>
      <c r="J105" s="664"/>
      <c r="K105" s="664"/>
      <c r="L105" s="625"/>
    </row>
    <row r="106" spans="2:12" s="735" customFormat="1" ht="15" hidden="1">
      <c r="B106" s="625"/>
      <c r="D106" s="700"/>
      <c r="E106" s="803"/>
      <c r="F106" s="804"/>
      <c r="G106" s="664"/>
      <c r="H106" s="664"/>
      <c r="I106" s="664"/>
      <c r="J106" s="664"/>
      <c r="K106" s="664"/>
      <c r="L106" s="625"/>
    </row>
    <row r="107" spans="2:12" s="735" customFormat="1" ht="15" hidden="1">
      <c r="B107" s="625"/>
      <c r="D107" s="700"/>
      <c r="E107" s="803"/>
      <c r="F107" s="804"/>
      <c r="G107" s="664"/>
      <c r="H107" s="664"/>
      <c r="I107" s="664"/>
      <c r="J107" s="664"/>
      <c r="K107" s="664"/>
      <c r="L107" s="625"/>
    </row>
  </sheetData>
  <sheetProtection algorithmName="SHA-512" hashValue="rdTrSk1lUuvJXRPex5yVrGEHoeDuf+rGSf69M7fvAySJIdiYJc/eaM8hdnh5FEXK0GXd7UCnkMnaUSl8XLU4Yw==" saltValue="HIWipLbW0DoCz4vp/Y97JQ==" spinCount="100000" sheet="1" selectLockedCells="1"/>
  <phoneticPr fontId="7" type="noConversion"/>
  <conditionalFormatting sqref="E2">
    <cfRule type="cellIs" dxfId="110" priority="4" operator="equal">
      <formula>$F$2</formula>
    </cfRule>
  </conditionalFormatting>
  <conditionalFormatting sqref="F1">
    <cfRule type="cellIs" dxfId="109" priority="1" operator="greaterThan">
      <formula>0.49</formula>
    </cfRule>
  </conditionalFormatting>
  <conditionalFormatting sqref="F4:F7 F9:F15 F18:F19 F21 F23:F30 F34:F42 F45:F78">
    <cfRule type="cellIs" dxfId="108" priority="6" operator="greaterThan">
      <formula>0.49</formula>
    </cfRule>
  </conditionalFormatting>
  <conditionalFormatting sqref="F78">
    <cfRule type="cellIs" dxfId="107" priority="5" operator="greaterThanOrEqual">
      <formula>0.5</formula>
    </cfRule>
  </conditionalFormatting>
  <dataValidations xWindow="589" yWindow="685" count="7">
    <dataValidation type="list" showErrorMessage="1" error="Apenas valores:_x000a_0_x000a_1_x000a_2_x000a_NA" promptTitle="PREENCHIMENTO" prompt="2 = Cumpre _x000a_1= Cumpre 50% ou em estudo_x000a_0= Não Cumpre 50% das questões_x000a_NA= Não Aplicável" sqref="C11:C20 C22:C28 C56:C65 C46:C54 C67:C77 C30:C44" xr:uid="{00000000-0002-0000-0500-000000000000}">
      <formula1>"0,1,2,NA"</formula1>
    </dataValidation>
    <dataValidation type="list" allowBlank="1" showInputMessage="1" showErrorMessage="1" errorTitle="Preenchimento:" error="Se acessível = NA" promptTitle="Nota:" prompt="NA= Se o espaço for acessível_x000a__x000a_2 =Existe visita virtual_x000a_1= Está em estudo uma visita virtual_x000a_0= Não existe visita virtual" sqref="C8" xr:uid="{00000000-0002-0000-0500-000001000000}">
      <formula1>INDIRECT("d_"&amp;$C$7)</formula1>
    </dataValidation>
    <dataValidation type="whole" allowBlank="1" showInputMessage="1" showErrorMessage="1" error="Número só pode ser 2" sqref="C45 C29 C55 C66" xr:uid="{00000000-0002-0000-0500-000002000000}">
      <formula1>2</formula1>
      <formula2>2</formula2>
    </dataValidation>
    <dataValidation type="whole" allowBlank="1" showInputMessage="1" showErrorMessage="1" error="Valor só pode ser 2" sqref="C21" xr:uid="{00000000-0002-0000-0500-000003000000}">
      <formula1>2</formula1>
      <formula2>2</formula2>
    </dataValidation>
    <dataValidation type="list" showInputMessage="1" showErrorMessage="1" promptTitle="PREENCHIMENTO" prompt="2 = Cumpre _x000a_1= Cumpre 50% ou em estudo_x000a_0= Não Cumpre 50% das questões_x000a_NA= Não Aplicável" sqref="C10" xr:uid="{00000000-0002-0000-0500-000004000000}">
      <formula1>"0,1,2,NA"</formula1>
    </dataValidation>
    <dataValidation type="list" allowBlank="1" showInputMessage="1" showErrorMessage="1" errorTitle="Utilizar a lista pendente" error="Apenas permite valores entre 0 e 2" promptTitle="Usar apenas a lista pendente!" prompt="2 = Acessível_x000a_1 = Parcialmente_x000a_0 = Inacessível_x000a_" sqref="C7" xr:uid="{00000000-0002-0000-0500-000005000000}">
      <formula1>"0,1,2"</formula1>
    </dataValidation>
    <dataValidation type="list" showInputMessage="1" showErrorMessage="1" errorTitle="Corrigir!" error="Apenas são permitidos valores 0 ou 2" prompt="2 = Cumpre_x000d_1= Cumpre 50% ou em estudo_x000a_0= Não cumpre_x000a_" sqref="C78" xr:uid="{00000000-0002-0000-0500-000006000000}">
      <formula1>"0,1,2"</formula1>
    </dataValidation>
  </dataValidations>
  <pageMargins left="0.98" right="0.94" top="1.77" bottom="0.94" header="0.35" footer="0.39"/>
  <pageSetup paperSize="9" scale="78" fitToHeight="3" orientation="portrait" horizontalDpi="300" verticalDpi="300"/>
  <headerFooter>
    <oddHeader>&amp;L&amp;"Calibri,Normal"&amp;9
Diagnóstico de Acessibilidade  
&amp;F
&amp;C&amp;"System Font,Normal"&amp;10&amp;K000000&amp;G</oddHeader>
    <oddFooter>&amp;L&amp;"Calibri,Normal"&amp;7MMP 2024&amp;C&amp;"Calibri (corpo),Normal"&amp;7&amp;K000000&amp;A    
&amp;R&amp;"Calibri (corpo),Normal"&amp;7&amp;K000000&amp;P / &amp;N</oddFooter>
  </headerFooter>
  <ignoredErrors>
    <ignoredError sqref="F5" formula="1"/>
    <ignoredError sqref="G66:H66" formulaRange="1"/>
  </ignoredErrors>
  <legacyDrawing r:id="rId1"/>
  <legacyDrawingHF r:id="rId2"/>
  <tableParts count="3">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sheetPr>
  <dimension ref="A1:K55"/>
  <sheetViews>
    <sheetView zoomScale="150" zoomScaleNormal="150" workbookViewId="0">
      <selection activeCell="C7" sqref="C7"/>
    </sheetView>
  </sheetViews>
  <sheetFormatPr defaultColWidth="0" defaultRowHeight="15" zeroHeight="1"/>
  <cols>
    <col min="1" max="1" width="3.09765625" style="135" customWidth="1"/>
    <col min="2" max="2" width="32.3984375" style="12" customWidth="1"/>
    <col min="3" max="3" width="5.09765625" style="135" customWidth="1"/>
    <col min="4" max="4" width="13.09765625" style="12" customWidth="1"/>
    <col min="5" max="5" width="3.8984375" style="135" customWidth="1"/>
    <col min="6" max="6" width="3.8984375" style="12" customWidth="1"/>
    <col min="7" max="7" width="6.09765625" style="44" hidden="1" customWidth="1"/>
    <col min="8" max="8" width="6.8984375" style="12" hidden="1" customWidth="1"/>
    <col min="9" max="16384" width="8.59765625" style="12" hidden="1"/>
  </cols>
  <sheetData>
    <row r="1" spans="1:11" s="220" customFormat="1" ht="12.75">
      <c r="A1" s="764" t="s">
        <v>46</v>
      </c>
      <c r="B1" s="765"/>
      <c r="C1" s="765"/>
      <c r="D1" s="765"/>
      <c r="E1" s="861" t="s">
        <v>622</v>
      </c>
      <c r="F1" s="1273">
        <f>E2/F2</f>
        <v>0</v>
      </c>
      <c r="I1" s="221" t="s">
        <v>530</v>
      </c>
      <c r="J1" s="221" t="s">
        <v>531</v>
      </c>
      <c r="K1" s="222" t="s">
        <v>532</v>
      </c>
    </row>
    <row r="2" spans="1:11" s="220" customFormat="1" ht="12.75">
      <c r="A2" s="764" t="s">
        <v>552</v>
      </c>
      <c r="B2" s="765"/>
      <c r="C2" s="765"/>
      <c r="D2" s="766"/>
      <c r="E2" s="859">
        <f>COUNTA(C7:C37)</f>
        <v>0</v>
      </c>
      <c r="F2" s="862">
        <f>I5</f>
        <v>28</v>
      </c>
      <c r="I2" s="223">
        <v>0</v>
      </c>
      <c r="J2" s="223">
        <v>0</v>
      </c>
      <c r="K2" s="224" t="s">
        <v>64</v>
      </c>
    </row>
    <row r="3" spans="1:11" s="2" customFormat="1">
      <c r="A3" s="78" t="s">
        <v>1</v>
      </c>
      <c r="B3" s="98" t="s">
        <v>44</v>
      </c>
      <c r="C3" s="79" t="s">
        <v>510</v>
      </c>
      <c r="D3" s="80" t="s">
        <v>45</v>
      </c>
      <c r="E3" s="136" t="s">
        <v>515</v>
      </c>
      <c r="F3" s="136" t="s">
        <v>516</v>
      </c>
      <c r="I3" s="217">
        <v>1</v>
      </c>
      <c r="J3" s="217">
        <v>1</v>
      </c>
      <c r="K3" s="36"/>
    </row>
    <row r="4" spans="1:11" s="84" customFormat="1">
      <c r="A4" s="178" t="s">
        <v>57</v>
      </c>
      <c r="B4" s="81" t="s">
        <v>60</v>
      </c>
      <c r="C4" s="105"/>
      <c r="D4" s="254" t="s">
        <v>519</v>
      </c>
      <c r="E4" s="137">
        <f>E5</f>
        <v>0</v>
      </c>
      <c r="F4" s="138">
        <f>IF(C7=2,F5,IF(C8=2,MIN("51%",F5),MIN("49%",F5)))</f>
        <v>0</v>
      </c>
      <c r="G4" s="82"/>
      <c r="H4" s="106"/>
      <c r="I4" s="217">
        <v>2</v>
      </c>
      <c r="J4" s="217">
        <v>2</v>
      </c>
      <c r="K4" s="36"/>
    </row>
    <row r="5" spans="1:11">
      <c r="A5" s="61"/>
      <c r="B5" s="85"/>
      <c r="C5" s="197"/>
      <c r="D5" s="86" t="s">
        <v>26</v>
      </c>
      <c r="E5" s="139">
        <f>SUM(E6:E37)</f>
        <v>0</v>
      </c>
      <c r="F5" s="140">
        <f>E5/(2*G5)</f>
        <v>0</v>
      </c>
      <c r="G5" s="42">
        <f>SUM(G6:G37)</f>
        <v>28</v>
      </c>
      <c r="H5" s="107" t="s">
        <v>27</v>
      </c>
      <c r="I5" s="761">
        <f>SUM(I6:I37)</f>
        <v>28</v>
      </c>
      <c r="J5" s="217" t="s">
        <v>628</v>
      </c>
    </row>
    <row r="6" spans="1:11">
      <c r="A6" s="61">
        <v>19</v>
      </c>
      <c r="B6" s="47" t="s">
        <v>529</v>
      </c>
      <c r="C6" s="48"/>
      <c r="D6" s="62"/>
      <c r="E6" s="143">
        <f>IF(C7=2,4,SUM(C7:C8))</f>
        <v>0</v>
      </c>
      <c r="F6" s="140">
        <f>IF(C7=2,"100%",IF(C8="NA","100%",E6/(G6*2)))</f>
        <v>0</v>
      </c>
      <c r="G6" s="75">
        <f>'1. EDIFÍCIO 1.4. Loja'!$I$6</f>
        <v>2</v>
      </c>
      <c r="H6" s="42"/>
      <c r="I6" s="217">
        <f>ROWS(C7:C8)</f>
        <v>2</v>
      </c>
    </row>
    <row r="7" spans="1:11" ht="30">
      <c r="A7" s="63"/>
      <c r="B7" s="41" t="s">
        <v>28</v>
      </c>
      <c r="C7" s="1240"/>
      <c r="D7" s="108"/>
      <c r="E7" s="196"/>
      <c r="F7" s="141"/>
      <c r="H7" s="43"/>
    </row>
    <row r="8" spans="1:11" ht="25.7" customHeight="1">
      <c r="A8" s="45"/>
      <c r="B8" s="46" t="s">
        <v>560</v>
      </c>
      <c r="C8" s="1522"/>
      <c r="D8" s="108"/>
      <c r="E8" s="142"/>
      <c r="F8" s="141"/>
      <c r="G8" s="42"/>
      <c r="H8" s="43"/>
    </row>
    <row r="9" spans="1:11">
      <c r="A9" s="61">
        <v>20</v>
      </c>
      <c r="B9" s="47" t="s">
        <v>443</v>
      </c>
      <c r="C9" s="48"/>
      <c r="D9" s="62"/>
      <c r="E9" s="143">
        <f>SUMIF(C10:C12,"&lt;&gt;na")</f>
        <v>0</v>
      </c>
      <c r="F9" s="140">
        <f>IF(G9=0,"NA",E9/(2*G9))</f>
        <v>0</v>
      </c>
      <c r="G9" s="51">
        <f>COUNTIF(C10:C12,"&lt;&gt;na")</f>
        <v>3</v>
      </c>
      <c r="H9" s="43"/>
      <c r="I9" s="12">
        <f>ROWS(C10:C12)</f>
        <v>3</v>
      </c>
    </row>
    <row r="10" spans="1:11" ht="30">
      <c r="A10" s="61"/>
      <c r="B10" s="53" t="s">
        <v>562</v>
      </c>
      <c r="C10" s="14"/>
      <c r="D10" s="108"/>
      <c r="E10" s="144"/>
      <c r="F10" s="145"/>
      <c r="G10" s="51"/>
      <c r="H10" s="43"/>
    </row>
    <row r="11" spans="1:11" s="17" customFormat="1" ht="60">
      <c r="A11" s="52"/>
      <c r="B11" s="53" t="s">
        <v>522</v>
      </c>
      <c r="C11" s="14"/>
      <c r="D11" s="108"/>
      <c r="E11" s="144"/>
      <c r="F11" s="145"/>
      <c r="G11" s="54"/>
      <c r="H11" s="43"/>
    </row>
    <row r="12" spans="1:11" s="17" customFormat="1" ht="60">
      <c r="A12" s="52"/>
      <c r="B12" s="53" t="s">
        <v>451</v>
      </c>
      <c r="C12" s="535"/>
      <c r="D12" s="108"/>
      <c r="E12" s="144"/>
      <c r="F12" s="145"/>
      <c r="G12" s="54"/>
      <c r="H12" s="43"/>
    </row>
    <row r="13" spans="1:11" s="17" customFormat="1">
      <c r="A13" s="109">
        <v>21</v>
      </c>
      <c r="B13" s="27" t="s">
        <v>442</v>
      </c>
      <c r="C13" s="110"/>
      <c r="D13" s="111"/>
      <c r="E13" s="146">
        <f>SUMIF(C14:C24,"&lt;&gt;na")</f>
        <v>0</v>
      </c>
      <c r="F13" s="140">
        <f>IF(G13=0,"NA",E13/(2*G13))</f>
        <v>0</v>
      </c>
      <c r="G13" s="75">
        <f>COUNTIF(C14:C24,"&lt;&gt;na")</f>
        <v>11</v>
      </c>
      <c r="H13" s="117"/>
      <c r="I13" s="12">
        <f>ROWS(C14:C24)</f>
        <v>11</v>
      </c>
    </row>
    <row r="14" spans="1:11" s="17" customFormat="1" ht="30">
      <c r="A14" s="109"/>
      <c r="B14" s="184" t="s">
        <v>563</v>
      </c>
      <c r="C14" s="14"/>
      <c r="D14" s="108"/>
      <c r="E14" s="148"/>
      <c r="F14" s="149"/>
      <c r="G14" s="75"/>
      <c r="H14" s="117"/>
    </row>
    <row r="15" spans="1:11" s="17" customFormat="1" ht="30">
      <c r="A15" s="109"/>
      <c r="B15" s="112" t="s">
        <v>452</v>
      </c>
      <c r="C15" s="14"/>
      <c r="D15" s="108"/>
      <c r="E15" s="148"/>
      <c r="F15" s="149"/>
      <c r="G15" s="75"/>
      <c r="H15" s="117"/>
    </row>
    <row r="16" spans="1:11" s="17" customFormat="1" ht="45">
      <c r="A16" s="109"/>
      <c r="B16" s="113" t="s">
        <v>448</v>
      </c>
      <c r="C16" s="14"/>
      <c r="D16" s="108"/>
      <c r="E16" s="148"/>
      <c r="F16" s="149"/>
      <c r="G16" s="75"/>
      <c r="H16" s="117"/>
    </row>
    <row r="17" spans="1:10" s="17" customFormat="1" ht="30">
      <c r="A17" s="109"/>
      <c r="B17" s="112" t="s">
        <v>102</v>
      </c>
      <c r="C17" s="14"/>
      <c r="D17" s="108"/>
      <c r="E17" s="148"/>
      <c r="F17" s="149"/>
      <c r="G17" s="75"/>
      <c r="H17" s="117"/>
    </row>
    <row r="18" spans="1:10" s="17" customFormat="1" ht="30">
      <c r="A18" s="109"/>
      <c r="B18" s="113" t="s">
        <v>103</v>
      </c>
      <c r="C18" s="14"/>
      <c r="D18" s="108"/>
      <c r="E18" s="148"/>
      <c r="F18" s="149"/>
      <c r="G18" s="75"/>
      <c r="H18" s="117"/>
    </row>
    <row r="19" spans="1:10" s="17" customFormat="1">
      <c r="A19" s="109"/>
      <c r="B19" s="112" t="s">
        <v>107</v>
      </c>
      <c r="C19" s="14"/>
      <c r="D19" s="108"/>
      <c r="E19" s="148"/>
      <c r="F19" s="149"/>
      <c r="G19" s="75"/>
      <c r="H19" s="117"/>
    </row>
    <row r="20" spans="1:10" s="17" customFormat="1">
      <c r="A20" s="109"/>
      <c r="B20" s="112" t="s">
        <v>450</v>
      </c>
      <c r="C20" s="14"/>
      <c r="D20" s="108"/>
      <c r="E20" s="148"/>
      <c r="F20" s="149"/>
      <c r="G20" s="75"/>
      <c r="H20" s="117"/>
    </row>
    <row r="21" spans="1:10" s="17" customFormat="1" ht="30">
      <c r="A21" s="109"/>
      <c r="B21" s="112" t="s">
        <v>449</v>
      </c>
      <c r="C21" s="14"/>
      <c r="D21" s="108"/>
      <c r="E21" s="148"/>
      <c r="F21" s="149"/>
      <c r="G21" s="75"/>
      <c r="H21" s="117"/>
    </row>
    <row r="22" spans="1:10" s="17" customFormat="1" ht="30">
      <c r="A22" s="109"/>
      <c r="B22" s="112" t="s">
        <v>105</v>
      </c>
      <c r="C22" s="14"/>
      <c r="D22" s="108"/>
      <c r="E22" s="148"/>
      <c r="F22" s="149"/>
      <c r="G22" s="75"/>
      <c r="H22" s="117"/>
    </row>
    <row r="23" spans="1:10" s="17" customFormat="1" ht="30">
      <c r="A23" s="109"/>
      <c r="B23" s="112" t="s">
        <v>106</v>
      </c>
      <c r="C23" s="14"/>
      <c r="D23" s="108"/>
      <c r="E23" s="148"/>
      <c r="F23" s="149"/>
      <c r="G23" s="75"/>
      <c r="H23" s="117"/>
    </row>
    <row r="24" spans="1:10" s="17" customFormat="1" ht="30">
      <c r="A24" s="109"/>
      <c r="B24" s="113" t="s">
        <v>109</v>
      </c>
      <c r="C24" s="14"/>
      <c r="D24" s="108"/>
      <c r="E24" s="148"/>
      <c r="F24" s="149"/>
      <c r="G24" s="75"/>
      <c r="H24" s="117"/>
    </row>
    <row r="25" spans="1:10" s="17" customFormat="1">
      <c r="A25" s="109">
        <v>22</v>
      </c>
      <c r="B25" s="114" t="s">
        <v>504</v>
      </c>
      <c r="C25" s="110"/>
      <c r="D25" s="111"/>
      <c r="E25" s="146">
        <f>SUMIF(C26:C36,"&lt;&gt;na")</f>
        <v>0</v>
      </c>
      <c r="F25" s="147">
        <f>IF(G25=0,"NA",E25/(2*G25))</f>
        <v>0</v>
      </c>
      <c r="G25" s="75">
        <f>COUNTIF(C26:C36,"&lt;&gt;na")</f>
        <v>11</v>
      </c>
      <c r="H25" s="117"/>
      <c r="I25" s="12">
        <f>ROWS(C26:C36)</f>
        <v>11</v>
      </c>
    </row>
    <row r="26" spans="1:10" ht="45">
      <c r="A26" s="40"/>
      <c r="B26" s="113" t="s">
        <v>518</v>
      </c>
      <c r="C26" s="14"/>
      <c r="D26" s="108"/>
      <c r="E26" s="148"/>
      <c r="F26" s="149"/>
      <c r="G26" s="12"/>
      <c r="H26" s="60"/>
    </row>
    <row r="27" spans="1:10" s="17" customFormat="1" ht="30">
      <c r="A27" s="109"/>
      <c r="B27" s="32" t="s">
        <v>119</v>
      </c>
      <c r="C27" s="14"/>
      <c r="D27" s="108"/>
      <c r="E27" s="148"/>
      <c r="F27" s="149"/>
      <c r="G27" s="75"/>
      <c r="H27" s="117"/>
    </row>
    <row r="28" spans="1:10" ht="30">
      <c r="A28" s="263"/>
      <c r="B28" s="264" t="s">
        <v>120</v>
      </c>
      <c r="C28" s="14"/>
      <c r="D28" s="116"/>
      <c r="E28" s="142"/>
      <c r="F28" s="150"/>
      <c r="G28" s="59"/>
      <c r="H28" s="60"/>
      <c r="I28" s="117"/>
      <c r="J28" s="118"/>
    </row>
    <row r="29" spans="1:10" ht="30">
      <c r="A29" s="40"/>
      <c r="B29" s="112" t="s">
        <v>121</v>
      </c>
      <c r="C29" s="14"/>
      <c r="D29" s="116"/>
      <c r="E29" s="142"/>
      <c r="F29" s="150"/>
      <c r="G29" s="59"/>
      <c r="H29" s="60"/>
      <c r="I29" s="117"/>
      <c r="J29" s="118"/>
    </row>
    <row r="30" spans="1:10" s="17" customFormat="1" ht="30">
      <c r="A30" s="109"/>
      <c r="B30" s="112" t="s">
        <v>383</v>
      </c>
      <c r="C30" s="14"/>
      <c r="D30" s="108"/>
      <c r="E30" s="148"/>
      <c r="F30" s="149"/>
      <c r="G30" s="75"/>
      <c r="H30" s="117"/>
    </row>
    <row r="31" spans="1:10" s="17" customFormat="1">
      <c r="A31" s="109"/>
      <c r="B31" s="112" t="s">
        <v>437</v>
      </c>
      <c r="C31" s="14"/>
      <c r="D31" s="108"/>
      <c r="E31" s="148"/>
      <c r="F31" s="149"/>
      <c r="G31" s="75"/>
      <c r="H31" s="117"/>
    </row>
    <row r="32" spans="1:10" s="17" customFormat="1" ht="30.95" customHeight="1">
      <c r="A32" s="109"/>
      <c r="B32" s="112" t="s">
        <v>561</v>
      </c>
      <c r="C32" s="14"/>
      <c r="D32" s="108"/>
      <c r="E32" s="148"/>
      <c r="F32" s="149"/>
      <c r="G32" s="75"/>
      <c r="H32" s="117"/>
    </row>
    <row r="33" spans="1:10" s="17" customFormat="1">
      <c r="A33" s="109"/>
      <c r="B33" s="189" t="s">
        <v>505</v>
      </c>
      <c r="C33" s="14"/>
      <c r="D33" s="108"/>
      <c r="E33" s="148"/>
      <c r="F33" s="149"/>
      <c r="G33" s="75"/>
      <c r="H33" s="117"/>
    </row>
    <row r="34" spans="1:10" s="17" customFormat="1">
      <c r="A34" s="109"/>
      <c r="B34" s="113" t="s">
        <v>122</v>
      </c>
      <c r="C34" s="14"/>
      <c r="D34" s="108"/>
      <c r="E34" s="148"/>
      <c r="F34" s="149"/>
      <c r="G34" s="75"/>
      <c r="H34" s="117"/>
    </row>
    <row r="35" spans="1:10" s="17" customFormat="1">
      <c r="A35" s="109"/>
      <c r="B35" s="115" t="s">
        <v>444</v>
      </c>
      <c r="C35" s="14"/>
      <c r="D35" s="108"/>
      <c r="E35" s="148"/>
      <c r="F35" s="149"/>
      <c r="G35" s="75"/>
      <c r="H35" s="117"/>
    </row>
    <row r="36" spans="1:10" ht="30">
      <c r="A36" s="40"/>
      <c r="B36" s="115" t="s">
        <v>123</v>
      </c>
      <c r="C36" s="14"/>
      <c r="D36" s="116"/>
      <c r="E36" s="142"/>
      <c r="F36" s="150"/>
      <c r="G36" s="59"/>
      <c r="H36" s="60"/>
      <c r="I36" s="117"/>
      <c r="J36" s="118"/>
    </row>
    <row r="37" spans="1:10" ht="45">
      <c r="A37" s="904"/>
      <c r="B37" s="1446" t="s">
        <v>700</v>
      </c>
      <c r="C37" s="907"/>
      <c r="D37" s="905"/>
      <c r="E37" s="904">
        <f>C37</f>
        <v>0</v>
      </c>
      <c r="F37" s="1514">
        <f>IF(G37=0,"NA",E37/(2*G37))</f>
        <v>0</v>
      </c>
      <c r="G37" s="75">
        <f>COUNTIF(C37,"&lt;&gt;na")</f>
        <v>1</v>
      </c>
      <c r="H37" s="60"/>
      <c r="I37" s="12">
        <f>ROWS(C37)</f>
        <v>1</v>
      </c>
      <c r="J37" s="118"/>
    </row>
    <row r="38" spans="1:10">
      <c r="A38" s="40"/>
      <c r="B38" s="281" t="s">
        <v>427</v>
      </c>
      <c r="C38" s="77">
        <f>E5</f>
        <v>0</v>
      </c>
      <c r="D38" s="76" t="s">
        <v>524</v>
      </c>
      <c r="E38" s="151"/>
      <c r="F38" s="147">
        <f>F4</f>
        <v>0</v>
      </c>
      <c r="G38" s="42"/>
      <c r="H38" s="60"/>
      <c r="I38" s="119"/>
      <c r="J38" s="118"/>
    </row>
    <row r="39" spans="1:10" hidden="1">
      <c r="A39" s="61"/>
      <c r="B39" s="121"/>
      <c r="C39" s="12"/>
      <c r="E39" s="12"/>
      <c r="G39" s="43"/>
      <c r="H39" s="43"/>
    </row>
    <row r="40" spans="1:10" hidden="1">
      <c r="A40" s="120"/>
      <c r="B40" s="118"/>
      <c r="C40" s="122"/>
      <c r="D40" s="123"/>
      <c r="E40" s="120"/>
      <c r="F40" s="124"/>
      <c r="G40" s="43"/>
      <c r="H40" s="43"/>
    </row>
    <row r="41" spans="1:10" hidden="1">
      <c r="A41" s="125"/>
      <c r="B41" s="118"/>
      <c r="C41" s="126"/>
      <c r="D41" s="118"/>
      <c r="E41" s="126"/>
      <c r="F41" s="127"/>
      <c r="G41" s="43"/>
      <c r="H41" s="128"/>
    </row>
    <row r="42" spans="1:10" hidden="1">
      <c r="A42" s="125"/>
      <c r="B42" s="118"/>
      <c r="C42" s="126"/>
      <c r="D42" s="118"/>
      <c r="E42" s="126"/>
      <c r="F42" s="127"/>
      <c r="G42" s="43"/>
      <c r="H42" s="129"/>
    </row>
    <row r="43" spans="1:10" hidden="1">
      <c r="A43" s="125"/>
      <c r="B43" s="118"/>
      <c r="C43" s="126"/>
      <c r="D43" s="118"/>
      <c r="E43" s="126"/>
      <c r="F43" s="127"/>
      <c r="G43" s="43"/>
      <c r="H43" s="129"/>
    </row>
    <row r="44" spans="1:10" hidden="1">
      <c r="A44" s="125"/>
      <c r="B44" s="118"/>
      <c r="C44" s="126"/>
      <c r="D44" s="118"/>
      <c r="E44" s="126"/>
      <c r="F44" s="127"/>
      <c r="G44" s="43"/>
      <c r="H44" s="129"/>
    </row>
    <row r="45" spans="1:10" hidden="1">
      <c r="A45" s="125"/>
      <c r="B45" s="118"/>
      <c r="C45" s="126"/>
      <c r="D45" s="118"/>
      <c r="E45" s="126"/>
      <c r="F45" s="127"/>
      <c r="G45" s="43"/>
      <c r="H45" s="129"/>
    </row>
    <row r="46" spans="1:10" hidden="1">
      <c r="A46" s="125"/>
      <c r="B46" s="118"/>
      <c r="C46" s="126"/>
      <c r="D46" s="118"/>
      <c r="E46" s="126"/>
      <c r="F46" s="127"/>
      <c r="G46" s="43"/>
      <c r="H46" s="129"/>
    </row>
    <row r="47" spans="1:10" hidden="1">
      <c r="A47" s="125"/>
      <c r="B47" s="118"/>
      <c r="C47" s="126"/>
      <c r="D47" s="118"/>
      <c r="E47" s="126"/>
      <c r="F47" s="127"/>
      <c r="G47" s="43"/>
      <c r="H47" s="129"/>
    </row>
    <row r="48" spans="1:10" hidden="1">
      <c r="A48" s="125"/>
      <c r="B48" s="118"/>
      <c r="C48" s="126"/>
      <c r="D48" s="118"/>
      <c r="E48" s="126"/>
      <c r="F48" s="127"/>
      <c r="G48" s="43"/>
      <c r="H48" s="129"/>
    </row>
    <row r="49" spans="1:8" hidden="1">
      <c r="A49" s="125"/>
      <c r="B49" s="118"/>
      <c r="C49" s="126"/>
      <c r="D49" s="118"/>
      <c r="E49" s="126"/>
      <c r="F49" s="127"/>
      <c r="G49" s="43"/>
      <c r="H49" s="129"/>
    </row>
    <row r="50" spans="1:8" hidden="1">
      <c r="A50" s="125"/>
      <c r="B50" s="118"/>
      <c r="C50" s="126"/>
      <c r="D50" s="118"/>
      <c r="E50" s="126"/>
      <c r="F50" s="127"/>
      <c r="G50" s="43"/>
      <c r="H50" s="129"/>
    </row>
    <row r="51" spans="1:8" hidden="1">
      <c r="A51" s="125"/>
      <c r="B51" s="118"/>
      <c r="C51" s="126"/>
      <c r="D51" s="118"/>
      <c r="E51" s="126"/>
      <c r="F51" s="127"/>
      <c r="G51" s="43"/>
      <c r="H51" s="129"/>
    </row>
    <row r="52" spans="1:8" hidden="1">
      <c r="A52" s="125"/>
      <c r="B52" s="118"/>
      <c r="C52" s="126"/>
      <c r="D52" s="118"/>
      <c r="E52" s="126"/>
      <c r="F52" s="127"/>
      <c r="G52" s="43"/>
      <c r="H52" s="129"/>
    </row>
    <row r="53" spans="1:8" hidden="1">
      <c r="A53" s="125"/>
      <c r="B53" s="118"/>
      <c r="C53" s="126"/>
      <c r="D53" s="118"/>
      <c r="E53" s="126"/>
      <c r="F53" s="127"/>
      <c r="G53" s="43"/>
      <c r="H53" s="129"/>
    </row>
    <row r="54" spans="1:8" hidden="1">
      <c r="A54" s="125"/>
      <c r="B54" s="131"/>
      <c r="C54" s="126"/>
      <c r="D54" s="118"/>
      <c r="E54" s="126"/>
      <c r="F54" s="127"/>
      <c r="G54" s="43"/>
      <c r="H54" s="129"/>
    </row>
    <row r="55" spans="1:8" hidden="1">
      <c r="A55" s="130"/>
      <c r="C55" s="132"/>
      <c r="D55" s="131"/>
      <c r="E55" s="132"/>
      <c r="F55" s="133"/>
      <c r="G55" s="43"/>
      <c r="H55" s="134"/>
    </row>
  </sheetData>
  <sheetProtection algorithmName="SHA-512" hashValue="eOEcAq0RnwhVd8CA0MHuCZJ6gz2BF7EiCal+vvOPPl0qd9ny+Re44d9y2/lbpHcELFYiDyzpAokoWUgkkh1HSA==" saltValue="xALoIyb65r44voYRrs5ARw==" spinCount="100000" sheet="1" objects="1" scenarios="1" selectLockedCells="1"/>
  <phoneticPr fontId="7" type="noConversion"/>
  <conditionalFormatting sqref="E2">
    <cfRule type="cellIs" dxfId="106" priority="5" operator="equal">
      <formula>$F$2</formula>
    </cfRule>
  </conditionalFormatting>
  <conditionalFormatting sqref="F1">
    <cfRule type="cellIs" dxfId="105" priority="2" operator="greaterThan">
      <formula>0.49</formula>
    </cfRule>
  </conditionalFormatting>
  <conditionalFormatting sqref="F4:F6 F9 F13 F25">
    <cfRule type="cellIs" dxfId="104" priority="10" operator="greaterThan">
      <formula>0.49</formula>
    </cfRule>
  </conditionalFormatting>
  <conditionalFormatting sqref="F37:F38">
    <cfRule type="cellIs" dxfId="103" priority="1" operator="greaterThan">
      <formula>0.49</formula>
    </cfRule>
  </conditionalFormatting>
  <dataValidations xWindow="527" yWindow="431" count="6">
    <dataValidation type="whole" allowBlank="1" showInputMessage="1" showErrorMessage="1" error="Valor só pode ser 2" sqref="C9" xr:uid="{00000000-0002-0000-0600-000000000000}">
      <formula1>2</formula1>
      <formula2>2</formula2>
    </dataValidation>
    <dataValidation type="list" allowBlank="1" showInputMessage="1" showErrorMessage="1" errorTitle="Preenchimento:" error="Se acessível = NA" promptTitle="Nota:" prompt="NA= Se o espaço for acessível_x000a__x000a_2 =Existe uma loja online_x000a_1= Está em estudo uma loja online_x000a_0= Não existe loja online" sqref="C8" xr:uid="{00000000-0002-0000-0600-000001000000}">
      <formula1>INDIRECT("d_"&amp;$C$7)</formula1>
    </dataValidation>
    <dataValidation type="list" showErrorMessage="1" error="Apenas valores: 0, 1, 2 ou NA" promptTitle="PREENCHIMENTO" prompt="2 = Cumpre _x000a_1= Cumpre 50% ou em estudo_x000a_0= Não Cumpre 50% das questões_x000a_NA= Não Aplicável" sqref="C10:C11 C14:C24 C26:C36" xr:uid="{00000000-0002-0000-0600-000002000000}">
      <formula1>"0,1,2,NA"</formula1>
    </dataValidation>
    <dataValidation type="list" showInputMessage="1" showErrorMessage="1" error="Apenas valores 0, 1 ou  2 " promptTitle="PREENCHIMENTO" prompt="2 = Cumpre _x000a_1= Se tiver espaço lateral ao balcão que permita o atendimento_x000a_0= Não Cumpre _x000a_" sqref="C12" xr:uid="{00000000-0002-0000-0600-000003000000}">
      <formula1>"0,1,2"</formula1>
    </dataValidation>
    <dataValidation type="list" allowBlank="1" showInputMessage="1" showErrorMessage="1" errorTitle="Utilizar a lista pendente" error="Apenas permite valores entre 0 e 2" promptTitle="Usar apenas a lista pendente!" prompt="2 = Acessível_x000a_1 = Parcialmente_x000a_0 = Inacessível_x000a_" sqref="C7" xr:uid="{00000000-0002-0000-0600-000004000000}">
      <formula1>"0,1,2"</formula1>
    </dataValidation>
    <dataValidation type="list" showInputMessage="1" showErrorMessage="1" errorTitle="Corrigir!" error="Apenas são permitidos valores 0 ou 2" prompt="2 = Cumpre_x000d_1= Cumpre 50% ou em estudo_x000a_0= Não cumpre_x000a_" sqref="C37" xr:uid="{00000000-0002-0000-0600-000005000000}">
      <formula1>"0,1,2"</formula1>
    </dataValidation>
  </dataValidations>
  <pageMargins left="0.98" right="0.94" top="1.77" bottom="0.94" header="0.35" footer="0.39"/>
  <pageSetup paperSize="9" scale="78" orientation="portrait" horizontalDpi="300" verticalDpi="300"/>
  <headerFooter>
    <oddHeader>&amp;L&amp;"Calibri,Normal"&amp;9
Diagnóstico de Acessibilidade  
&amp;F
&amp;C&amp;"System Font,Normal"&amp;10&amp;K000000&amp;G</oddHeader>
    <oddFooter>&amp;L&amp;"Calibri,Normal"&amp;7MMP 2024&amp;C&amp;"Calibri (corpo),Normal"&amp;7&amp;K000000&amp;A    
&amp;R&amp;"Calibri (corpo),Normal"&amp;7&amp;K000000&amp;P / &amp;N</oddFooter>
  </headerFooter>
  <ignoredErrors>
    <ignoredError sqref="F5" formula="1"/>
    <ignoredError sqref="G25 I25" formulaRange="1"/>
  </ignoredErrors>
  <legacyDrawingHF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1"/>
  </sheetPr>
  <dimension ref="A1:K251"/>
  <sheetViews>
    <sheetView zoomScale="150" zoomScaleNormal="150" workbookViewId="0">
      <selection activeCell="C7" sqref="C7"/>
    </sheetView>
  </sheetViews>
  <sheetFormatPr defaultColWidth="0" defaultRowHeight="15" zeroHeight="1"/>
  <cols>
    <col min="1" max="1" width="3.19921875" style="135" customWidth="1"/>
    <col min="2" max="2" width="32.3984375" style="12" customWidth="1"/>
    <col min="3" max="3" width="5.09765625" style="88" customWidth="1"/>
    <col min="4" max="4" width="13.5" style="12" customWidth="1"/>
    <col min="5" max="5" width="3.8984375" style="12" customWidth="1"/>
    <col min="6" max="6" width="3.8984375" style="88" customWidth="1"/>
    <col min="7" max="8" width="6.8984375" style="44" hidden="1" customWidth="1"/>
    <col min="9" max="11" width="6.59765625" style="44" hidden="1" customWidth="1"/>
    <col min="12" max="16384" width="6.59765625" style="12" hidden="1"/>
  </cols>
  <sheetData>
    <row r="1" spans="1:11" s="1" customFormat="1">
      <c r="A1" s="764" t="s">
        <v>46</v>
      </c>
      <c r="B1" s="765"/>
      <c r="C1" s="765"/>
      <c r="D1" s="765"/>
      <c r="E1" s="861" t="s">
        <v>622</v>
      </c>
      <c r="F1" s="1273">
        <f>E2/F2</f>
        <v>0</v>
      </c>
      <c r="G1" s="556"/>
      <c r="H1" s="556"/>
      <c r="I1" s="216" t="s">
        <v>530</v>
      </c>
      <c r="J1" s="216" t="s">
        <v>531</v>
      </c>
      <c r="K1" s="216" t="s">
        <v>532</v>
      </c>
    </row>
    <row r="2" spans="1:11" s="1" customFormat="1">
      <c r="A2" s="764" t="s">
        <v>552</v>
      </c>
      <c r="B2" s="765"/>
      <c r="C2" s="765"/>
      <c r="D2" s="766"/>
      <c r="E2" s="859">
        <f>COUNTA(C7:C46)</f>
        <v>0</v>
      </c>
      <c r="F2" s="862">
        <f>I5</f>
        <v>36</v>
      </c>
      <c r="G2" s="556"/>
      <c r="H2" s="556"/>
      <c r="I2" s="217">
        <v>0</v>
      </c>
      <c r="J2" s="217">
        <v>0</v>
      </c>
      <c r="K2" s="538" t="s">
        <v>64</v>
      </c>
    </row>
    <row r="3" spans="1:11" s="2" customFormat="1">
      <c r="A3" s="78" t="s">
        <v>1</v>
      </c>
      <c r="B3" s="98" t="s">
        <v>44</v>
      </c>
      <c r="C3" s="79" t="s">
        <v>510</v>
      </c>
      <c r="D3" s="80" t="s">
        <v>45</v>
      </c>
      <c r="E3" s="136" t="s">
        <v>515</v>
      </c>
      <c r="F3" s="136" t="s">
        <v>516</v>
      </c>
      <c r="G3" s="537"/>
      <c r="H3" s="537"/>
      <c r="I3" s="217">
        <v>1</v>
      </c>
      <c r="J3" s="217">
        <v>1</v>
      </c>
      <c r="K3" s="538"/>
    </row>
    <row r="4" spans="1:11" s="84" customFormat="1">
      <c r="A4" s="1360" t="s">
        <v>487</v>
      </c>
      <c r="B4" s="1511" t="s">
        <v>844</v>
      </c>
      <c r="C4" s="218"/>
      <c r="D4" s="1372" t="s">
        <v>519</v>
      </c>
      <c r="E4" s="99">
        <f>E5</f>
        <v>0</v>
      </c>
      <c r="F4" s="138">
        <f>IF(C7=2,F5,IF(C8=2,MIN("51%",F5),MIN("49%",F5)))</f>
        <v>0</v>
      </c>
      <c r="G4" s="82"/>
      <c r="H4" s="82"/>
      <c r="I4" s="217">
        <v>2</v>
      </c>
      <c r="J4" s="217">
        <v>2</v>
      </c>
      <c r="K4" s="538"/>
    </row>
    <row r="5" spans="1:11">
      <c r="A5" s="1358"/>
      <c r="B5" s="1357"/>
      <c r="C5" s="90"/>
      <c r="D5" s="1356" t="s">
        <v>26</v>
      </c>
      <c r="E5" s="258">
        <f>SUM(E6:E46)</f>
        <v>0</v>
      </c>
      <c r="F5" s="140">
        <f>E5/(2*G5)</f>
        <v>0</v>
      </c>
      <c r="G5" s="42">
        <f>SUM(G6:G46)</f>
        <v>36</v>
      </c>
      <c r="H5" s="42" t="s">
        <v>27</v>
      </c>
      <c r="I5" s="217">
        <f>SUM(I6:I46)</f>
        <v>36</v>
      </c>
    </row>
    <row r="6" spans="1:11">
      <c r="A6" s="1359">
        <v>23</v>
      </c>
      <c r="B6" s="1369" t="s">
        <v>529</v>
      </c>
      <c r="C6" s="48"/>
      <c r="D6" s="1368"/>
      <c r="E6" s="143">
        <f>IF(C7=2,4,SUM(C7:C8))</f>
        <v>0</v>
      </c>
      <c r="F6" s="140">
        <f>IF(C7=2,"100%",IF(C8="NA","100%",E6/(G6*2)))</f>
        <v>0</v>
      </c>
      <c r="G6" s="75">
        <f>I6</f>
        <v>2</v>
      </c>
      <c r="H6" s="680" t="s">
        <v>624</v>
      </c>
      <c r="I6" s="44">
        <f>ROWS(F7:F8)</f>
        <v>2</v>
      </c>
    </row>
    <row r="7" spans="1:11" ht="30">
      <c r="A7" s="154"/>
      <c r="B7" s="1540" t="s">
        <v>873</v>
      </c>
      <c r="C7" s="1240"/>
      <c r="D7" s="97"/>
      <c r="E7" s="39"/>
      <c r="F7" s="141"/>
      <c r="G7" s="42"/>
      <c r="H7" s="43"/>
    </row>
    <row r="8" spans="1:11" ht="30">
      <c r="A8" s="45"/>
      <c r="B8" s="46" t="s">
        <v>564</v>
      </c>
      <c r="C8" s="661"/>
      <c r="D8" s="97"/>
      <c r="E8" s="142"/>
      <c r="F8" s="141"/>
      <c r="G8" s="42"/>
      <c r="H8" s="43"/>
    </row>
    <row r="9" spans="1:11">
      <c r="A9" s="154">
        <v>24</v>
      </c>
      <c r="B9" s="5" t="s">
        <v>504</v>
      </c>
      <c r="C9" s="7"/>
      <c r="D9" s="6"/>
      <c r="E9" s="7">
        <f>SUMIF(C10:C20,"&lt;&gt;na")</f>
        <v>0</v>
      </c>
      <c r="F9" s="156">
        <f>IF(G9=0,"NA",E9/(2*G9))</f>
        <v>0</v>
      </c>
      <c r="G9" s="75">
        <f>COUNTIF(C10:C20,"&lt;&gt;na")</f>
        <v>11</v>
      </c>
      <c r="H9" s="597"/>
      <c r="I9" s="44">
        <f>ROWS(C10:C20)</f>
        <v>11</v>
      </c>
    </row>
    <row r="10" spans="1:11" s="84" customFormat="1" ht="45">
      <c r="A10" s="30"/>
      <c r="B10" s="93" t="s">
        <v>528</v>
      </c>
      <c r="C10" s="14"/>
      <c r="D10" s="97"/>
      <c r="E10" s="39"/>
      <c r="F10" s="39"/>
      <c r="G10" s="587"/>
      <c r="H10" s="585"/>
      <c r="I10" s="82"/>
      <c r="J10" s="82"/>
      <c r="K10" s="83"/>
    </row>
    <row r="11" spans="1:11" ht="30">
      <c r="A11" s="154"/>
      <c r="B11" s="32" t="s">
        <v>119</v>
      </c>
      <c r="C11" s="14"/>
      <c r="D11" s="97"/>
      <c r="E11" s="39"/>
      <c r="F11" s="39"/>
      <c r="G11" s="59"/>
      <c r="H11" s="60"/>
      <c r="I11" s="43"/>
      <c r="J11" s="43"/>
    </row>
    <row r="12" spans="1:11" ht="30">
      <c r="A12" s="154"/>
      <c r="B12" s="32" t="s">
        <v>120</v>
      </c>
      <c r="C12" s="14"/>
      <c r="D12" s="97"/>
      <c r="E12" s="39"/>
      <c r="F12" s="39"/>
      <c r="G12" s="59"/>
      <c r="H12" s="60"/>
      <c r="I12" s="43"/>
      <c r="J12" s="43"/>
    </row>
    <row r="13" spans="1:11" ht="30">
      <c r="A13" s="154"/>
      <c r="B13" s="101" t="s">
        <v>121</v>
      </c>
      <c r="C13" s="14"/>
      <c r="D13" s="97"/>
      <c r="E13" s="39"/>
      <c r="F13" s="39"/>
      <c r="G13" s="59"/>
      <c r="H13" s="60"/>
      <c r="I13" s="43"/>
      <c r="J13" s="43"/>
    </row>
    <row r="14" spans="1:11" ht="30">
      <c r="A14" s="154"/>
      <c r="B14" s="101" t="s">
        <v>383</v>
      </c>
      <c r="C14" s="14"/>
      <c r="D14" s="97"/>
      <c r="E14" s="39"/>
      <c r="F14" s="39"/>
      <c r="G14" s="59"/>
      <c r="H14" s="60"/>
      <c r="I14" s="43"/>
      <c r="J14" s="43"/>
    </row>
    <row r="15" spans="1:11">
      <c r="A15" s="154"/>
      <c r="B15" s="101" t="s">
        <v>437</v>
      </c>
      <c r="C15" s="14"/>
      <c r="D15" s="97"/>
      <c r="E15" s="39"/>
      <c r="F15" s="39"/>
      <c r="G15" s="59"/>
      <c r="H15" s="60"/>
      <c r="I15" s="43"/>
      <c r="J15" s="43"/>
    </row>
    <row r="16" spans="1:11">
      <c r="A16" s="154"/>
      <c r="B16" s="101" t="s">
        <v>438</v>
      </c>
      <c r="C16" s="14"/>
      <c r="D16" s="97"/>
      <c r="E16" s="39"/>
      <c r="F16" s="39"/>
      <c r="G16" s="59"/>
      <c r="H16" s="60"/>
      <c r="I16" s="43"/>
      <c r="J16" s="43"/>
    </row>
    <row r="17" spans="1:11" ht="30">
      <c r="A17" s="154"/>
      <c r="B17" s="275" t="s">
        <v>506</v>
      </c>
      <c r="C17" s="14"/>
      <c r="D17" s="97"/>
      <c r="E17" s="39"/>
      <c r="F17" s="39"/>
      <c r="G17" s="59"/>
      <c r="H17" s="60"/>
      <c r="I17" s="43"/>
      <c r="J17" s="43"/>
    </row>
    <row r="18" spans="1:11" ht="30">
      <c r="A18" s="154"/>
      <c r="B18" s="275" t="s">
        <v>122</v>
      </c>
      <c r="C18" s="14"/>
      <c r="D18" s="97"/>
      <c r="E18" s="39"/>
      <c r="F18" s="39"/>
      <c r="G18" s="59"/>
      <c r="H18" s="60"/>
      <c r="I18" s="43"/>
      <c r="J18" s="43"/>
    </row>
    <row r="19" spans="1:11">
      <c r="A19" s="154"/>
      <c r="B19" s="32" t="s">
        <v>444</v>
      </c>
      <c r="C19" s="14"/>
      <c r="D19" s="97"/>
      <c r="E19" s="39"/>
      <c r="F19" s="39"/>
      <c r="G19" s="59"/>
      <c r="H19" s="60"/>
      <c r="I19" s="43"/>
      <c r="J19" s="43"/>
    </row>
    <row r="20" spans="1:11" ht="30">
      <c r="A20" s="154"/>
      <c r="B20" s="32" t="s">
        <v>123</v>
      </c>
      <c r="C20" s="14"/>
      <c r="D20" s="97"/>
      <c r="E20" s="39"/>
      <c r="F20" s="39"/>
      <c r="G20" s="42"/>
      <c r="H20" s="60"/>
      <c r="I20" s="42"/>
      <c r="J20" s="43"/>
    </row>
    <row r="21" spans="1:11" s="88" customFormat="1" ht="30">
      <c r="A21" s="23">
        <v>25</v>
      </c>
      <c r="B21" s="20" t="s">
        <v>111</v>
      </c>
      <c r="C21" s="158"/>
      <c r="D21" s="89"/>
      <c r="E21" s="7">
        <f>SUMIF(C22:C25,"&lt;&gt;na")</f>
        <v>0</v>
      </c>
      <c r="F21" s="3">
        <f>IF(G21=0,"NA",E21/(2*G21))</f>
        <v>0</v>
      </c>
      <c r="G21" s="538">
        <f>COUNTIF(C22:C25,"&lt;&gt;na")</f>
        <v>4</v>
      </c>
      <c r="H21" s="596"/>
      <c r="I21" s="44">
        <f>ROWS(C22:C25)</f>
        <v>4</v>
      </c>
      <c r="J21" s="586"/>
      <c r="K21" s="586"/>
    </row>
    <row r="22" spans="1:11" ht="30">
      <c r="A22" s="30"/>
      <c r="B22" s="101" t="s">
        <v>457</v>
      </c>
      <c r="C22" s="14"/>
      <c r="D22" s="97"/>
      <c r="E22" s="94"/>
      <c r="F22" s="190"/>
      <c r="G22" s="43"/>
      <c r="H22" s="43"/>
    </row>
    <row r="23" spans="1:11" ht="30">
      <c r="A23" s="30"/>
      <c r="B23" s="101" t="s">
        <v>456</v>
      </c>
      <c r="C23" s="14"/>
      <c r="D23" s="97"/>
      <c r="E23" s="94"/>
      <c r="F23" s="190"/>
      <c r="G23" s="43"/>
      <c r="H23" s="43"/>
    </row>
    <row r="24" spans="1:11" ht="30">
      <c r="A24" s="30"/>
      <c r="B24" s="101" t="s">
        <v>458</v>
      </c>
      <c r="C24" s="14"/>
      <c r="D24" s="97"/>
      <c r="E24" s="94"/>
      <c r="F24" s="190"/>
      <c r="G24" s="43"/>
      <c r="H24" s="43"/>
    </row>
    <row r="25" spans="1:11" s="84" customFormat="1" ht="30">
      <c r="A25" s="30"/>
      <c r="B25" s="37" t="s">
        <v>459</v>
      </c>
      <c r="C25" s="14"/>
      <c r="D25" s="97"/>
      <c r="E25" s="94"/>
      <c r="F25" s="1285"/>
      <c r="G25" s="82"/>
      <c r="H25" s="82"/>
      <c r="I25" s="83"/>
      <c r="J25" s="83"/>
      <c r="K25" s="83"/>
    </row>
    <row r="26" spans="1:11">
      <c r="A26" s="159">
        <v>26</v>
      </c>
      <c r="B26" s="27" t="s">
        <v>62</v>
      </c>
      <c r="C26" s="158"/>
      <c r="D26" s="160"/>
      <c r="E26" s="7">
        <f>SUMIF(C27:C35,"&lt;&gt;na")</f>
        <v>0</v>
      </c>
      <c r="F26" s="156">
        <f>IF(G26=0,"NA",E26/(2*G26))</f>
        <v>0</v>
      </c>
      <c r="G26" s="75">
        <f>COUNTIF(C27:C35,"&lt;&gt;na")</f>
        <v>9</v>
      </c>
      <c r="H26" s="43"/>
      <c r="I26" s="44">
        <f>ROWS(C27:C35)</f>
        <v>9</v>
      </c>
    </row>
    <row r="27" spans="1:11">
      <c r="A27" s="30"/>
      <c r="B27" s="101" t="s">
        <v>453</v>
      </c>
      <c r="C27" s="14"/>
      <c r="D27" s="97"/>
      <c r="E27" s="94"/>
      <c r="F27" s="190"/>
      <c r="G27" s="43"/>
      <c r="H27" s="43"/>
    </row>
    <row r="28" spans="1:11">
      <c r="A28" s="30"/>
      <c r="B28" s="93" t="s">
        <v>454</v>
      </c>
      <c r="C28" s="14"/>
      <c r="D28" s="97"/>
      <c r="E28" s="94"/>
      <c r="F28" s="190"/>
      <c r="G28" s="43"/>
      <c r="H28" s="43"/>
    </row>
    <row r="29" spans="1:11" ht="45">
      <c r="A29" s="30"/>
      <c r="B29" s="101" t="s">
        <v>455</v>
      </c>
      <c r="C29" s="14"/>
      <c r="D29" s="97"/>
      <c r="E29" s="94"/>
      <c r="F29" s="190"/>
      <c r="G29" s="43"/>
      <c r="H29" s="43"/>
    </row>
    <row r="30" spans="1:11" ht="30">
      <c r="A30" s="30"/>
      <c r="B30" s="101" t="s">
        <v>526</v>
      </c>
      <c r="C30" s="14"/>
      <c r="D30" s="97"/>
      <c r="E30" s="94"/>
      <c r="F30" s="190"/>
      <c r="G30" s="43"/>
      <c r="H30" s="43"/>
    </row>
    <row r="31" spans="1:11" ht="30">
      <c r="A31" s="30"/>
      <c r="B31" s="101" t="s">
        <v>527</v>
      </c>
      <c r="C31" s="14"/>
      <c r="D31" s="97"/>
      <c r="E31" s="94"/>
      <c r="F31" s="190"/>
      <c r="G31" s="43"/>
      <c r="H31" s="43"/>
    </row>
    <row r="32" spans="1:11" ht="45">
      <c r="A32" s="30"/>
      <c r="B32" s="101" t="s">
        <v>460</v>
      </c>
      <c r="C32" s="14"/>
      <c r="D32" s="97"/>
      <c r="E32" s="94"/>
      <c r="F32" s="190"/>
      <c r="G32" s="43"/>
      <c r="H32" s="43"/>
    </row>
    <row r="33" spans="1:10" ht="30">
      <c r="A33" s="30"/>
      <c r="B33" s="101" t="s">
        <v>461</v>
      </c>
      <c r="C33" s="14"/>
      <c r="D33" s="97"/>
      <c r="E33" s="94"/>
      <c r="F33" s="190"/>
      <c r="G33" s="43"/>
      <c r="H33" s="43"/>
    </row>
    <row r="34" spans="1:10" ht="60">
      <c r="A34" s="30"/>
      <c r="B34" s="101" t="s">
        <v>112</v>
      </c>
      <c r="C34" s="14"/>
      <c r="D34" s="97"/>
      <c r="E34" s="94"/>
      <c r="F34" s="190"/>
      <c r="G34" s="43"/>
      <c r="H34" s="43"/>
    </row>
    <row r="35" spans="1:10" ht="45">
      <c r="A35" s="30"/>
      <c r="B35" s="101" t="s">
        <v>637</v>
      </c>
      <c r="C35" s="14"/>
      <c r="D35" s="97"/>
      <c r="E35" s="94"/>
      <c r="F35" s="190"/>
      <c r="G35" s="43"/>
      <c r="H35" s="43"/>
    </row>
    <row r="36" spans="1:10">
      <c r="A36" s="30">
        <v>27</v>
      </c>
      <c r="B36" s="20" t="s">
        <v>565</v>
      </c>
      <c r="C36" s="158"/>
      <c r="D36" s="20"/>
      <c r="E36" s="7">
        <f>SUMIF(C37:C44,"&lt;&gt;na")</f>
        <v>0</v>
      </c>
      <c r="F36" s="156">
        <f>IF(G36=0,"NA",E36/(2*G36))</f>
        <v>0</v>
      </c>
      <c r="G36" s="75">
        <f>COUNTIF(C37:C45,"&lt;&gt;na")</f>
        <v>9</v>
      </c>
      <c r="H36" s="43"/>
      <c r="I36" s="44">
        <f>ROWS(C37:C45)</f>
        <v>9</v>
      </c>
    </row>
    <row r="37" spans="1:10" ht="30">
      <c r="A37" s="30"/>
      <c r="B37" s="101" t="s">
        <v>669</v>
      </c>
      <c r="C37" s="14"/>
      <c r="D37" s="97"/>
      <c r="E37" s="94"/>
      <c r="F37" s="190"/>
      <c r="G37" s="43"/>
      <c r="H37" s="43"/>
    </row>
    <row r="38" spans="1:10" ht="30">
      <c r="A38" s="30"/>
      <c r="B38" s="101" t="s">
        <v>571</v>
      </c>
      <c r="C38" s="14"/>
      <c r="D38" s="97"/>
      <c r="E38" s="94"/>
      <c r="F38" s="190"/>
      <c r="G38" s="43"/>
      <c r="H38" s="43"/>
    </row>
    <row r="39" spans="1:10" ht="30">
      <c r="A39" s="30"/>
      <c r="B39" s="275" t="s">
        <v>568</v>
      </c>
      <c r="C39" s="14"/>
      <c r="D39" s="97"/>
      <c r="E39" s="94"/>
      <c r="F39" s="190"/>
      <c r="G39" s="43"/>
      <c r="H39" s="43"/>
    </row>
    <row r="40" spans="1:10">
      <c r="A40" s="30"/>
      <c r="B40" s="275" t="s">
        <v>566</v>
      </c>
      <c r="C40" s="14"/>
      <c r="D40" s="97"/>
      <c r="E40" s="94"/>
      <c r="F40" s="190"/>
      <c r="G40" s="43"/>
      <c r="H40" s="43"/>
    </row>
    <row r="41" spans="1:10" ht="30">
      <c r="A41" s="30"/>
      <c r="B41" s="275" t="s">
        <v>567</v>
      </c>
      <c r="C41" s="14"/>
      <c r="D41" s="97"/>
      <c r="E41" s="94"/>
      <c r="F41" s="190"/>
      <c r="G41" s="43"/>
      <c r="H41" s="43"/>
    </row>
    <row r="42" spans="1:10">
      <c r="A42" s="30"/>
      <c r="B42" s="275" t="s">
        <v>570</v>
      </c>
      <c r="C42" s="14"/>
      <c r="D42" s="97"/>
      <c r="E42" s="94"/>
      <c r="F42" s="190"/>
      <c r="G42" s="43"/>
      <c r="H42" s="43"/>
    </row>
    <row r="43" spans="1:10">
      <c r="A43" s="30"/>
      <c r="B43" s="275" t="s">
        <v>569</v>
      </c>
      <c r="C43" s="14"/>
      <c r="D43" s="97"/>
      <c r="E43" s="94"/>
      <c r="F43" s="190"/>
      <c r="G43" s="43"/>
      <c r="H43" s="43"/>
    </row>
    <row r="44" spans="1:10" ht="30">
      <c r="A44" s="30"/>
      <c r="B44" s="1545" t="s">
        <v>872</v>
      </c>
      <c r="C44" s="14"/>
      <c r="D44" s="97"/>
      <c r="E44" s="94"/>
      <c r="F44" s="190"/>
      <c r="G44" s="43"/>
      <c r="H44" s="43"/>
    </row>
    <row r="45" spans="1:10" ht="45">
      <c r="A45" s="30"/>
      <c r="B45" s="1545" t="s">
        <v>895</v>
      </c>
      <c r="C45" s="14"/>
      <c r="D45" s="97"/>
      <c r="E45" s="94"/>
      <c r="F45" s="190"/>
      <c r="G45" s="43"/>
      <c r="H45" s="43"/>
    </row>
    <row r="46" spans="1:10" ht="45">
      <c r="A46" s="904"/>
      <c r="B46" s="1446" t="s">
        <v>700</v>
      </c>
      <c r="C46" s="1589"/>
      <c r="D46" s="905"/>
      <c r="E46" s="904">
        <f>C46</f>
        <v>0</v>
      </c>
      <c r="F46" s="906">
        <f>IF(G46=0,"NA",E46/(2*G46))</f>
        <v>0</v>
      </c>
      <c r="G46" s="835">
        <f>COUNTIF(C50,"&lt;&gt;na")</f>
        <v>1</v>
      </c>
      <c r="H46" s="836"/>
      <c r="I46" s="44">
        <f>ROWS(C46)</f>
        <v>1</v>
      </c>
      <c r="J46" s="12"/>
    </row>
    <row r="47" spans="1:10">
      <c r="A47" s="159"/>
      <c r="B47" s="95" t="s">
        <v>427</v>
      </c>
      <c r="C47" s="33">
        <f>E5</f>
        <v>0</v>
      </c>
      <c r="D47" s="95" t="s">
        <v>519</v>
      </c>
      <c r="E47" s="161"/>
      <c r="F47" s="3">
        <f>F4</f>
        <v>0</v>
      </c>
      <c r="G47" s="43"/>
      <c r="H47" s="43"/>
    </row>
    <row r="48" spans="1:10" hidden="1">
      <c r="A48" s="159"/>
      <c r="B48" s="25"/>
      <c r="C48" s="96"/>
      <c r="D48" s="25"/>
      <c r="E48" s="153"/>
      <c r="F48" s="599"/>
      <c r="G48" s="43"/>
      <c r="H48" s="43"/>
    </row>
    <row r="49" spans="1:8" hidden="1">
      <c r="A49" s="159"/>
      <c r="B49" s="25" t="s">
        <v>61</v>
      </c>
      <c r="C49" s="96"/>
      <c r="D49" s="25"/>
      <c r="E49" s="153"/>
      <c r="F49" s="599"/>
      <c r="G49" s="43"/>
      <c r="H49" s="43"/>
    </row>
    <row r="50" spans="1:8" hidden="1">
      <c r="A50" s="159"/>
      <c r="B50" s="25"/>
      <c r="C50" s="96"/>
      <c r="D50" s="25"/>
      <c r="E50" s="153"/>
      <c r="F50" s="599"/>
      <c r="G50" s="43"/>
      <c r="H50" s="43"/>
    </row>
    <row r="51" spans="1:8" hidden="1">
      <c r="A51" s="159"/>
      <c r="B51" s="25"/>
      <c r="C51" s="96"/>
      <c r="D51" s="25"/>
      <c r="E51" s="153"/>
      <c r="F51" s="599"/>
      <c r="G51" s="43"/>
      <c r="H51" s="43"/>
    </row>
    <row r="52" spans="1:8" hidden="1">
      <c r="A52" s="159"/>
      <c r="B52" s="25"/>
      <c r="C52" s="96"/>
      <c r="D52" s="25"/>
      <c r="E52" s="153"/>
      <c r="F52" s="599"/>
      <c r="G52" s="43"/>
      <c r="H52" s="43"/>
    </row>
    <row r="53" spans="1:8" hidden="1">
      <c r="A53" s="159"/>
      <c r="B53" s="25"/>
      <c r="C53" s="96"/>
      <c r="D53" s="25"/>
      <c r="E53" s="153"/>
      <c r="F53" s="599"/>
      <c r="G53" s="43"/>
      <c r="H53" s="43"/>
    </row>
    <row r="54" spans="1:8" hidden="1">
      <c r="A54" s="159"/>
      <c r="B54" s="25"/>
      <c r="C54" s="96"/>
      <c r="D54" s="25"/>
      <c r="E54" s="153"/>
      <c r="F54" s="599"/>
      <c r="G54" s="43"/>
      <c r="H54" s="43"/>
    </row>
    <row r="55" spans="1:8" hidden="1">
      <c r="A55" s="159"/>
      <c r="B55" s="25"/>
      <c r="C55" s="96"/>
      <c r="D55" s="25"/>
      <c r="E55" s="153"/>
      <c r="F55" s="599"/>
      <c r="G55" s="43"/>
      <c r="H55" s="43"/>
    </row>
    <row r="56" spans="1:8" hidden="1">
      <c r="A56" s="159"/>
      <c r="B56" s="25"/>
      <c r="C56" s="96"/>
      <c r="D56" s="25"/>
      <c r="E56" s="153"/>
      <c r="F56" s="599"/>
      <c r="G56" s="43"/>
      <c r="H56" s="43"/>
    </row>
    <row r="57" spans="1:8" hidden="1">
      <c r="A57" s="159"/>
      <c r="B57" s="25"/>
      <c r="C57" s="96"/>
      <c r="D57" s="25"/>
      <c r="E57" s="153"/>
      <c r="F57" s="599"/>
      <c r="G57" s="43"/>
      <c r="H57" s="43"/>
    </row>
    <row r="58" spans="1:8" hidden="1">
      <c r="A58" s="159"/>
      <c r="B58" s="25"/>
      <c r="C58" s="96"/>
      <c r="D58" s="25"/>
      <c r="E58" s="153"/>
      <c r="F58" s="599"/>
      <c r="G58" s="43"/>
      <c r="H58" s="43"/>
    </row>
    <row r="59" spans="1:8" hidden="1">
      <c r="A59" s="159"/>
      <c r="B59" s="10"/>
      <c r="C59" s="96"/>
      <c r="D59" s="25"/>
      <c r="E59" s="153"/>
      <c r="F59" s="599"/>
      <c r="G59" s="43"/>
      <c r="H59" s="43"/>
    </row>
    <row r="60" spans="1:8" hidden="1">
      <c r="A60" s="179"/>
      <c r="B60" s="10"/>
      <c r="C60" s="11"/>
      <c r="D60" s="10"/>
      <c r="E60" s="4"/>
      <c r="F60" s="598"/>
    </row>
    <row r="61" spans="1:8" hidden="1">
      <c r="E61" s="84"/>
    </row>
    <row r="62" spans="1:8" hidden="1">
      <c r="E62" s="84"/>
    </row>
    <row r="63" spans="1:8" hidden="1">
      <c r="E63" s="84"/>
    </row>
    <row r="64" spans="1:8" hidden="1">
      <c r="E64" s="84"/>
    </row>
    <row r="65" spans="5:5" hidden="1">
      <c r="E65" s="84"/>
    </row>
    <row r="66" spans="5:5" hidden="1">
      <c r="E66" s="84"/>
    </row>
    <row r="67" spans="5:5" hidden="1">
      <c r="E67" s="84"/>
    </row>
    <row r="68" spans="5:5" hidden="1">
      <c r="E68" s="84"/>
    </row>
    <row r="69" spans="5:5" hidden="1">
      <c r="E69" s="84"/>
    </row>
    <row r="70" spans="5:5" hidden="1">
      <c r="E70" s="84"/>
    </row>
    <row r="71" spans="5:5" hidden="1">
      <c r="E71" s="84"/>
    </row>
    <row r="72" spans="5:5" hidden="1">
      <c r="E72" s="84"/>
    </row>
    <row r="73" spans="5:5" hidden="1">
      <c r="E73" s="84"/>
    </row>
    <row r="74" spans="5:5" hidden="1">
      <c r="E74" s="84"/>
    </row>
    <row r="75" spans="5:5" hidden="1">
      <c r="E75" s="84"/>
    </row>
    <row r="76" spans="5:5" hidden="1">
      <c r="E76" s="84"/>
    </row>
    <row r="77" spans="5:5" hidden="1">
      <c r="E77" s="84"/>
    </row>
    <row r="78" spans="5:5" hidden="1">
      <c r="E78" s="84"/>
    </row>
    <row r="79" spans="5:5" hidden="1">
      <c r="E79" s="84"/>
    </row>
    <row r="80" spans="5:5" hidden="1">
      <c r="E80" s="84"/>
    </row>
    <row r="81" spans="5:5" hidden="1">
      <c r="E81" s="84"/>
    </row>
    <row r="82" spans="5:5" hidden="1">
      <c r="E82" s="84"/>
    </row>
    <row r="83" spans="5:5" hidden="1">
      <c r="E83" s="84"/>
    </row>
    <row r="84" spans="5:5" hidden="1">
      <c r="E84" s="84"/>
    </row>
    <row r="85" spans="5:5" hidden="1">
      <c r="E85" s="84"/>
    </row>
    <row r="86" spans="5:5" hidden="1">
      <c r="E86" s="84"/>
    </row>
    <row r="87" spans="5:5" hidden="1">
      <c r="E87" s="84"/>
    </row>
    <row r="88" spans="5:5" hidden="1">
      <c r="E88" s="84"/>
    </row>
    <row r="89" spans="5:5" hidden="1">
      <c r="E89" s="84"/>
    </row>
    <row r="90" spans="5:5" hidden="1">
      <c r="E90" s="84"/>
    </row>
    <row r="91" spans="5:5" hidden="1">
      <c r="E91" s="84"/>
    </row>
    <row r="92" spans="5:5" hidden="1">
      <c r="E92" s="84"/>
    </row>
    <row r="93" spans="5:5" hidden="1">
      <c r="E93" s="84"/>
    </row>
    <row r="94" spans="5:5" hidden="1">
      <c r="E94" s="84"/>
    </row>
    <row r="95" spans="5:5" hidden="1">
      <c r="E95" s="84"/>
    </row>
    <row r="96" spans="5:5" hidden="1">
      <c r="E96" s="84"/>
    </row>
    <row r="97" spans="5:5" hidden="1">
      <c r="E97" s="84"/>
    </row>
    <row r="98" spans="5:5" hidden="1">
      <c r="E98" s="84"/>
    </row>
    <row r="99" spans="5:5" hidden="1">
      <c r="E99" s="84"/>
    </row>
    <row r="100" spans="5:5" hidden="1">
      <c r="E100" s="84"/>
    </row>
    <row r="101" spans="5:5" hidden="1">
      <c r="E101" s="84"/>
    </row>
    <row r="102" spans="5:5" hidden="1">
      <c r="E102" s="84"/>
    </row>
    <row r="103" spans="5:5" hidden="1">
      <c r="E103" s="84"/>
    </row>
    <row r="104" spans="5:5" hidden="1">
      <c r="E104" s="84"/>
    </row>
    <row r="105" spans="5:5" hidden="1">
      <c r="E105" s="84"/>
    </row>
    <row r="106" spans="5:5" hidden="1">
      <c r="E106" s="84"/>
    </row>
    <row r="107" spans="5:5" hidden="1">
      <c r="E107" s="84"/>
    </row>
    <row r="108" spans="5:5" hidden="1">
      <c r="E108" s="84"/>
    </row>
    <row r="109" spans="5:5" hidden="1">
      <c r="E109" s="84"/>
    </row>
    <row r="110" spans="5:5" hidden="1">
      <c r="E110" s="84"/>
    </row>
    <row r="111" spans="5:5" hidden="1">
      <c r="E111" s="84"/>
    </row>
    <row r="112" spans="5:5" hidden="1">
      <c r="E112" s="84"/>
    </row>
    <row r="113" spans="5:5" hidden="1">
      <c r="E113" s="84"/>
    </row>
    <row r="114" spans="5:5" hidden="1">
      <c r="E114" s="84"/>
    </row>
    <row r="115" spans="5:5" hidden="1">
      <c r="E115" s="84"/>
    </row>
    <row r="116" spans="5:5" hidden="1">
      <c r="E116" s="84"/>
    </row>
    <row r="117" spans="5:5" hidden="1">
      <c r="E117" s="84"/>
    </row>
    <row r="118" spans="5:5" hidden="1">
      <c r="E118" s="84"/>
    </row>
    <row r="119" spans="5:5" hidden="1">
      <c r="E119" s="84"/>
    </row>
    <row r="120" spans="5:5" hidden="1">
      <c r="E120" s="84"/>
    </row>
    <row r="121" spans="5:5" hidden="1">
      <c r="E121" s="84"/>
    </row>
    <row r="122" spans="5:5" hidden="1">
      <c r="E122" s="84"/>
    </row>
    <row r="123" spans="5:5" hidden="1">
      <c r="E123" s="84"/>
    </row>
    <row r="124" spans="5:5" hidden="1">
      <c r="E124" s="84"/>
    </row>
    <row r="125" spans="5:5" hidden="1">
      <c r="E125" s="84"/>
    </row>
    <row r="126" spans="5:5" hidden="1">
      <c r="E126" s="84"/>
    </row>
    <row r="127" spans="5:5" hidden="1">
      <c r="E127" s="84"/>
    </row>
    <row r="128" spans="5:5" hidden="1">
      <c r="E128" s="84"/>
    </row>
    <row r="129" spans="5:5" hidden="1">
      <c r="E129" s="84"/>
    </row>
    <row r="130" spans="5:5" hidden="1">
      <c r="E130" s="84"/>
    </row>
    <row r="131" spans="5:5" hidden="1">
      <c r="E131" s="84"/>
    </row>
    <row r="132" spans="5:5" hidden="1">
      <c r="E132" s="84"/>
    </row>
    <row r="133" spans="5:5" hidden="1">
      <c r="E133" s="84"/>
    </row>
    <row r="134" spans="5:5" hidden="1">
      <c r="E134" s="84"/>
    </row>
    <row r="135" spans="5:5" hidden="1">
      <c r="E135" s="84"/>
    </row>
    <row r="136" spans="5:5" hidden="1">
      <c r="E136" s="84"/>
    </row>
    <row r="137" spans="5:5" hidden="1">
      <c r="E137" s="84"/>
    </row>
    <row r="138" spans="5:5" hidden="1">
      <c r="E138" s="84"/>
    </row>
    <row r="139" spans="5:5" hidden="1">
      <c r="E139" s="84"/>
    </row>
    <row r="140" spans="5:5" hidden="1">
      <c r="E140" s="84"/>
    </row>
    <row r="141" spans="5:5" hidden="1">
      <c r="E141" s="84"/>
    </row>
    <row r="142" spans="5:5" hidden="1">
      <c r="E142" s="84"/>
    </row>
    <row r="143" spans="5:5" hidden="1">
      <c r="E143" s="84"/>
    </row>
    <row r="144" spans="5:5" hidden="1">
      <c r="E144" s="84"/>
    </row>
    <row r="145" spans="5:5" hidden="1">
      <c r="E145" s="84"/>
    </row>
    <row r="146" spans="5:5" hidden="1">
      <c r="E146" s="84"/>
    </row>
    <row r="147" spans="5:5" hidden="1">
      <c r="E147" s="84"/>
    </row>
    <row r="148" spans="5:5" hidden="1">
      <c r="E148" s="84"/>
    </row>
    <row r="149" spans="5:5" hidden="1">
      <c r="E149" s="84"/>
    </row>
    <row r="150" spans="5:5" hidden="1">
      <c r="E150" s="84"/>
    </row>
    <row r="151" spans="5:5" hidden="1">
      <c r="E151" s="84"/>
    </row>
    <row r="152" spans="5:5" hidden="1">
      <c r="E152" s="84"/>
    </row>
    <row r="153" spans="5:5" hidden="1">
      <c r="E153" s="84"/>
    </row>
    <row r="154" spans="5:5" hidden="1">
      <c r="E154" s="84"/>
    </row>
    <row r="155" spans="5:5" hidden="1">
      <c r="E155" s="84"/>
    </row>
    <row r="156" spans="5:5" hidden="1">
      <c r="E156" s="84"/>
    </row>
    <row r="157" spans="5:5" hidden="1">
      <c r="E157" s="84"/>
    </row>
    <row r="158" spans="5:5" hidden="1">
      <c r="E158" s="84"/>
    </row>
    <row r="159" spans="5:5" hidden="1">
      <c r="E159" s="84"/>
    </row>
    <row r="160" spans="5:5" hidden="1">
      <c r="E160" s="84"/>
    </row>
    <row r="161" spans="5:5" hidden="1">
      <c r="E161" s="84"/>
    </row>
    <row r="162" spans="5:5" hidden="1">
      <c r="E162" s="84"/>
    </row>
    <row r="163" spans="5:5" hidden="1">
      <c r="E163" s="84"/>
    </row>
    <row r="164" spans="5:5" hidden="1">
      <c r="E164" s="84"/>
    </row>
    <row r="165" spans="5:5" hidden="1">
      <c r="E165" s="84"/>
    </row>
    <row r="166" spans="5:5" hidden="1">
      <c r="E166" s="84"/>
    </row>
    <row r="167" spans="5:5" hidden="1">
      <c r="E167" s="84"/>
    </row>
    <row r="168" spans="5:5" hidden="1">
      <c r="E168" s="84"/>
    </row>
    <row r="169" spans="5:5" hidden="1">
      <c r="E169" s="84"/>
    </row>
    <row r="170" spans="5:5" hidden="1">
      <c r="E170" s="84"/>
    </row>
    <row r="171" spans="5:5" hidden="1">
      <c r="E171" s="84"/>
    </row>
    <row r="172" spans="5:5" hidden="1">
      <c r="E172" s="84"/>
    </row>
    <row r="173" spans="5:5" hidden="1">
      <c r="E173" s="84"/>
    </row>
    <row r="174" spans="5:5" hidden="1">
      <c r="E174" s="84"/>
    </row>
    <row r="175" spans="5:5" hidden="1">
      <c r="E175" s="84"/>
    </row>
    <row r="176" spans="5:5" hidden="1">
      <c r="E176" s="84"/>
    </row>
    <row r="177" spans="5:5" hidden="1">
      <c r="E177" s="84"/>
    </row>
    <row r="178" spans="5:5" hidden="1">
      <c r="E178" s="84"/>
    </row>
    <row r="179" spans="5:5" hidden="1">
      <c r="E179" s="84"/>
    </row>
    <row r="180" spans="5:5" hidden="1">
      <c r="E180" s="84"/>
    </row>
    <row r="181" spans="5:5" hidden="1">
      <c r="E181" s="84"/>
    </row>
    <row r="182" spans="5:5" hidden="1">
      <c r="E182" s="84"/>
    </row>
    <row r="183" spans="5:5" hidden="1">
      <c r="E183" s="84"/>
    </row>
    <row r="184" spans="5:5" hidden="1">
      <c r="E184" s="84"/>
    </row>
    <row r="185" spans="5:5" hidden="1">
      <c r="E185" s="84"/>
    </row>
    <row r="186" spans="5:5" hidden="1">
      <c r="E186" s="84"/>
    </row>
    <row r="187" spans="5:5" hidden="1">
      <c r="E187" s="84"/>
    </row>
    <row r="188" spans="5:5" hidden="1">
      <c r="E188" s="84"/>
    </row>
    <row r="189" spans="5:5" hidden="1">
      <c r="E189" s="84"/>
    </row>
    <row r="190" spans="5:5" hidden="1">
      <c r="E190" s="84"/>
    </row>
    <row r="191" spans="5:5" hidden="1">
      <c r="E191" s="84"/>
    </row>
    <row r="192" spans="5:5" hidden="1">
      <c r="E192" s="84"/>
    </row>
    <row r="193" spans="5:5" hidden="1">
      <c r="E193" s="84"/>
    </row>
    <row r="194" spans="5:5" hidden="1">
      <c r="E194" s="84"/>
    </row>
    <row r="195" spans="5:5" hidden="1">
      <c r="E195" s="84"/>
    </row>
    <row r="196" spans="5:5" hidden="1">
      <c r="E196" s="84"/>
    </row>
    <row r="197" spans="5:5" hidden="1">
      <c r="E197" s="84"/>
    </row>
    <row r="198" spans="5:5" hidden="1">
      <c r="E198" s="84"/>
    </row>
    <row r="199" spans="5:5" hidden="1">
      <c r="E199" s="84"/>
    </row>
    <row r="200" spans="5:5" hidden="1">
      <c r="E200" s="84"/>
    </row>
    <row r="201" spans="5:5" hidden="1">
      <c r="E201" s="84"/>
    </row>
    <row r="202" spans="5:5" hidden="1">
      <c r="E202" s="84"/>
    </row>
    <row r="203" spans="5:5" hidden="1">
      <c r="E203" s="84"/>
    </row>
    <row r="204" spans="5:5" hidden="1">
      <c r="E204" s="84"/>
    </row>
    <row r="205" spans="5:5" hidden="1">
      <c r="E205" s="84"/>
    </row>
    <row r="206" spans="5:5" hidden="1">
      <c r="E206" s="84"/>
    </row>
    <row r="207" spans="5:5" hidden="1">
      <c r="E207" s="84"/>
    </row>
    <row r="208" spans="5:5" hidden="1">
      <c r="E208" s="84"/>
    </row>
    <row r="209" spans="5:5" hidden="1">
      <c r="E209" s="84"/>
    </row>
    <row r="210" spans="5:5" hidden="1">
      <c r="E210" s="84"/>
    </row>
    <row r="211" spans="5:5" hidden="1">
      <c r="E211" s="84"/>
    </row>
    <row r="212" spans="5:5" hidden="1">
      <c r="E212" s="84"/>
    </row>
    <row r="213" spans="5:5" hidden="1">
      <c r="E213" s="84"/>
    </row>
    <row r="214" spans="5:5" hidden="1">
      <c r="E214" s="84"/>
    </row>
    <row r="215" spans="5:5" hidden="1">
      <c r="E215" s="84"/>
    </row>
    <row r="216" spans="5:5" hidden="1">
      <c r="E216" s="84"/>
    </row>
    <row r="217" spans="5:5" hidden="1">
      <c r="E217" s="84"/>
    </row>
    <row r="218" spans="5:5" hidden="1">
      <c r="E218" s="84"/>
    </row>
    <row r="219" spans="5:5" hidden="1">
      <c r="E219" s="84"/>
    </row>
    <row r="220" spans="5:5" hidden="1">
      <c r="E220" s="84"/>
    </row>
    <row r="221" spans="5:5" hidden="1">
      <c r="E221" s="84"/>
    </row>
    <row r="222" spans="5:5" hidden="1">
      <c r="E222" s="84"/>
    </row>
    <row r="223" spans="5:5" hidden="1">
      <c r="E223" s="84"/>
    </row>
    <row r="224" spans="5:5" hidden="1">
      <c r="E224" s="84"/>
    </row>
    <row r="225" spans="5:5" hidden="1">
      <c r="E225" s="84"/>
    </row>
    <row r="226" spans="5:5" hidden="1">
      <c r="E226" s="84"/>
    </row>
    <row r="227" spans="5:5" hidden="1">
      <c r="E227" s="84"/>
    </row>
    <row r="228" spans="5:5" hidden="1">
      <c r="E228" s="84"/>
    </row>
    <row r="229" spans="5:5" hidden="1">
      <c r="E229" s="84"/>
    </row>
    <row r="230" spans="5:5" hidden="1">
      <c r="E230" s="84"/>
    </row>
    <row r="231" spans="5:5" hidden="1">
      <c r="E231" s="84"/>
    </row>
    <row r="232" spans="5:5" hidden="1">
      <c r="E232" s="84"/>
    </row>
    <row r="233" spans="5:5" hidden="1">
      <c r="E233" s="84"/>
    </row>
    <row r="234" spans="5:5" hidden="1">
      <c r="E234" s="84"/>
    </row>
    <row r="235" spans="5:5" hidden="1">
      <c r="E235" s="84"/>
    </row>
    <row r="236" spans="5:5" hidden="1">
      <c r="E236" s="84"/>
    </row>
    <row r="237" spans="5:5" hidden="1">
      <c r="E237" s="84"/>
    </row>
    <row r="238" spans="5:5" hidden="1">
      <c r="E238" s="84"/>
    </row>
    <row r="239" spans="5:5" hidden="1">
      <c r="E239" s="84"/>
    </row>
    <row r="240" spans="5:5" hidden="1">
      <c r="E240" s="84"/>
    </row>
    <row r="241" spans="5:5" hidden="1">
      <c r="E241" s="84"/>
    </row>
    <row r="242" spans="5:5" hidden="1">
      <c r="E242" s="84"/>
    </row>
    <row r="243" spans="5:5" hidden="1">
      <c r="E243" s="84"/>
    </row>
    <row r="244" spans="5:5" hidden="1">
      <c r="E244" s="84"/>
    </row>
    <row r="245" spans="5:5" hidden="1">
      <c r="E245" s="84"/>
    </row>
    <row r="246" spans="5:5" hidden="1">
      <c r="E246" s="84"/>
    </row>
    <row r="247" spans="5:5" hidden="1">
      <c r="E247" s="84"/>
    </row>
    <row r="248" spans="5:5" hidden="1">
      <c r="E248" s="84"/>
    </row>
    <row r="249" spans="5:5" hidden="1">
      <c r="E249" s="84"/>
    </row>
    <row r="250" spans="5:5" hidden="1">
      <c r="E250" s="84"/>
    </row>
    <row r="251" spans="5:5"/>
  </sheetData>
  <sheetProtection algorithmName="SHA-512" hashValue="0SJPSop/k0nhSbaQVY5wXcKmstF6wZkTCVnDMujV8hMLD0bWFgSZb3zKeygWw6Os0I2KYbDXU9J4MWDeULG0QA==" saltValue="A4rOwiRuFfhD/wFsjH/iQw==" spinCount="100000" sheet="1" selectLockedCells="1"/>
  <phoneticPr fontId="7" type="noConversion"/>
  <conditionalFormatting sqref="E2">
    <cfRule type="cellIs" dxfId="102" priority="6" operator="equal">
      <formula>$F$2</formula>
    </cfRule>
  </conditionalFormatting>
  <conditionalFormatting sqref="F1">
    <cfRule type="cellIs" dxfId="101" priority="3" operator="greaterThan">
      <formula>0.49</formula>
    </cfRule>
  </conditionalFormatting>
  <conditionalFormatting sqref="F4:F47">
    <cfRule type="cellIs" dxfId="100" priority="24" operator="greaterThan">
      <formula>0.49</formula>
    </cfRule>
  </conditionalFormatting>
  <conditionalFormatting sqref="F6 F36">
    <cfRule type="cellIs" dxfId="99" priority="8" operator="greaterThan">
      <formula>0.5</formula>
    </cfRule>
  </conditionalFormatting>
  <dataValidations xWindow="736" yWindow="331" count="4">
    <dataValidation type="whole" allowBlank="1" showInputMessage="1" showErrorMessage="1" error="Valor só pode ser 2" sqref="C26 C21 C36" xr:uid="{00000000-0002-0000-0700-000000000000}">
      <formula1>2</formula1>
      <formula2>2</formula2>
    </dataValidation>
    <dataValidation type="list" showErrorMessage="1" error="Apenas valores: 0, 1, 2 ou NA" promptTitle="PREENCHIMENTO" prompt="2 = Cumpre _x000a_1= Cumpre 50% ou em estudo_x000a_0= Não Cumpre 50% das questões_x000a_NA= Não Aplicável" sqref="C10:C20 C22:C25 C27:C35 C37:C46" xr:uid="{00000000-0002-0000-0700-000001000000}">
      <formula1>"0,1,2,NA"</formula1>
    </dataValidation>
    <dataValidation type="list" allowBlank="1" showInputMessage="1" showErrorMessage="1" errorTitle="Utilizar a lista pendente" error="Apenas permite valores entre 0 e 2" promptTitle="Preenchimento" prompt="2 = Acessível_x000a_1 = Parcialmente_x000a_0 = Inacessível_x000a_" sqref="C7" xr:uid="{00000000-0002-0000-0700-000002000000}">
      <formula1>"0,1,2"</formula1>
    </dataValidation>
    <dataValidation type="list" allowBlank="1" showInputMessage="1" showErrorMessage="1" errorTitle="Atenção!" error="Se o espaço é acessível preencher NA" promptTitle="Nota:" prompt="NA= Se o espaço for acessível_x000a__x000a_2 = Existe visita virtual_x000a_1 = Está em estudo uma visita virtual_x000a_0 = Não existe visita virtual" sqref="C8" xr:uid="{00000000-0002-0000-0700-000003000000}">
      <formula1>INDIRECT("d_"&amp;$C$7)</formula1>
    </dataValidation>
  </dataValidations>
  <pageMargins left="0.98" right="0.94" top="1.77" bottom="0.94" header="0.35" footer="0.39"/>
  <pageSetup paperSize="9" scale="78" orientation="portrait" horizontalDpi="300" verticalDpi="300"/>
  <headerFooter>
    <oddHeader>&amp;L&amp;"Calibri,Normal"&amp;9
Diagnóstico de Acessibilidade  
&amp;F
&amp;C&amp;"System Font,Normal"&amp;10&amp;K000000&amp;G</oddHeader>
    <oddFooter>&amp;L&amp;"Calibri,Normal"&amp;7MMP 2024&amp;C&amp;"Calibri (corpo),Normal"&amp;7&amp;K000000&amp;A    
&amp;R&amp;"Calibri (corpo),Normal"&amp;7&amp;K000000&amp;P / &amp;N</oddFooter>
  </headerFooter>
  <ignoredErrors>
    <ignoredError sqref="F5" formula="1"/>
  </ignoredErrors>
  <legacyDrawing r:id="rId1"/>
  <legacyDrawingHF r:id="rId2"/>
  <tableParts count="3">
    <tablePart r:id="rId3"/>
    <tablePart r:id="rId4"/>
    <tablePart r:id="rId5"/>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1"/>
  </sheetPr>
  <dimension ref="A1:XFC64"/>
  <sheetViews>
    <sheetView zoomScale="150" zoomScaleNormal="150" workbookViewId="0">
      <selection activeCell="C7" sqref="C7"/>
    </sheetView>
  </sheetViews>
  <sheetFormatPr defaultColWidth="0" defaultRowHeight="15" zeroHeight="1"/>
  <cols>
    <col min="1" max="1" width="2.69921875" style="88" customWidth="1"/>
    <col min="2" max="2" width="32.3984375" style="84" customWidth="1"/>
    <col min="3" max="3" width="4.8984375" style="84" customWidth="1"/>
    <col min="4" max="4" width="13.19921875" style="84" customWidth="1"/>
    <col min="5" max="5" width="3.09765625" style="88" customWidth="1"/>
    <col min="6" max="6" width="4.09765625" style="88" customWidth="1"/>
    <col min="7" max="7" width="6.8984375" style="84" hidden="1"/>
    <col min="8" max="16383" width="6.5" style="84" hidden="1"/>
    <col min="16384" max="16384" width="0.3984375" style="84" hidden="1"/>
  </cols>
  <sheetData>
    <row r="1" spans="1:13" s="1" customFormat="1">
      <c r="A1" s="764" t="s">
        <v>46</v>
      </c>
      <c r="B1" s="765"/>
      <c r="C1" s="765"/>
      <c r="D1" s="765"/>
      <c r="E1" s="861" t="s">
        <v>622</v>
      </c>
      <c r="F1" s="912">
        <f>E2/F2</f>
        <v>0</v>
      </c>
      <c r="K1" s="216" t="s">
        <v>530</v>
      </c>
      <c r="L1" s="216" t="s">
        <v>531</v>
      </c>
      <c r="M1" s="21" t="s">
        <v>532</v>
      </c>
    </row>
    <row r="2" spans="1:13" s="1" customFormat="1">
      <c r="A2" s="764" t="s">
        <v>552</v>
      </c>
      <c r="B2" s="765"/>
      <c r="C2" s="765"/>
      <c r="D2" s="766"/>
      <c r="E2" s="859">
        <f>COUNTA(C7:C62)</f>
        <v>0</v>
      </c>
      <c r="F2" s="859">
        <f>I4</f>
        <v>51</v>
      </c>
      <c r="K2" s="217">
        <v>0</v>
      </c>
      <c r="L2" s="217">
        <v>0</v>
      </c>
      <c r="M2" s="36" t="s">
        <v>64</v>
      </c>
    </row>
    <row r="3" spans="1:13" s="2" customFormat="1" ht="30">
      <c r="A3" s="78" t="s">
        <v>1</v>
      </c>
      <c r="B3" s="163" t="s">
        <v>44</v>
      </c>
      <c r="C3" s="79" t="s">
        <v>510</v>
      </c>
      <c r="D3" s="80" t="s">
        <v>45</v>
      </c>
      <c r="E3" s="136" t="s">
        <v>515</v>
      </c>
      <c r="F3" s="262" t="s">
        <v>4</v>
      </c>
      <c r="G3" s="163"/>
      <c r="H3" s="163"/>
      <c r="K3" s="217">
        <v>1</v>
      </c>
      <c r="L3" s="217">
        <v>1</v>
      </c>
      <c r="M3" s="36"/>
    </row>
    <row r="4" spans="1:13">
      <c r="A4" s="164" t="s">
        <v>488</v>
      </c>
      <c r="B4" s="1373" t="s">
        <v>388</v>
      </c>
      <c r="C4" s="89"/>
      <c r="D4" s="254" t="s">
        <v>519</v>
      </c>
      <c r="E4" s="162">
        <f>E5</f>
        <v>0</v>
      </c>
      <c r="F4" s="152">
        <f>IF(C7=2,F5,IF(C8=2,MIN("51%",F5),MIN("49%",F5)))</f>
        <v>0</v>
      </c>
      <c r="G4" s="94">
        <f>SUM(G6:G62)</f>
        <v>51</v>
      </c>
      <c r="H4" s="4" t="s">
        <v>367</v>
      </c>
      <c r="I4" s="94">
        <f>SUM(I6:I62)</f>
        <v>51</v>
      </c>
      <c r="K4" s="217">
        <v>2</v>
      </c>
      <c r="L4" s="217">
        <v>2</v>
      </c>
      <c r="M4" s="36"/>
    </row>
    <row r="5" spans="1:13">
      <c r="A5" s="23"/>
      <c r="B5" s="165"/>
      <c r="C5" s="90"/>
      <c r="D5" s="181" t="s">
        <v>58</v>
      </c>
      <c r="E5" s="23">
        <f>SUM(E6:E62)</f>
        <v>0</v>
      </c>
      <c r="F5" s="3">
        <f>IF(G4=0,"NA",E5/(2*G4))</f>
        <v>0</v>
      </c>
      <c r="J5" s="4"/>
    </row>
    <row r="6" spans="1:13" s="12" customFormat="1">
      <c r="A6" s="61">
        <v>28</v>
      </c>
      <c r="B6" s="47" t="s">
        <v>529</v>
      </c>
      <c r="C6" s="48"/>
      <c r="D6" s="62"/>
      <c r="E6" s="143">
        <f>IF(C7=2,4,SUM(C7:C8))</f>
        <v>0</v>
      </c>
      <c r="F6" s="140">
        <f>IF(C7="2","100%",IF(C8="NA","100%",E6/(G6*2)))</f>
        <v>0</v>
      </c>
      <c r="G6" s="75">
        <f>I6</f>
        <v>2</v>
      </c>
      <c r="H6" s="909" t="s">
        <v>624</v>
      </c>
      <c r="I6" s="4">
        <f>ROWS(F6:F7)</f>
        <v>2</v>
      </c>
      <c r="J6" s="908" t="s">
        <v>628</v>
      </c>
    </row>
    <row r="7" spans="1:13" ht="30">
      <c r="A7" s="30"/>
      <c r="B7" s="155" t="s">
        <v>28</v>
      </c>
      <c r="C7" s="1240"/>
      <c r="D7" s="100"/>
      <c r="E7" s="255"/>
      <c r="F7" s="141"/>
      <c r="G7" s="34"/>
      <c r="H7" s="4"/>
      <c r="I7" s="4"/>
      <c r="J7" s="4"/>
    </row>
    <row r="8" spans="1:13" s="12" customFormat="1" ht="30">
      <c r="A8" s="154"/>
      <c r="B8" s="911" t="s">
        <v>485</v>
      </c>
      <c r="C8" s="661"/>
      <c r="D8" s="100"/>
      <c r="E8" s="150"/>
      <c r="F8" s="141"/>
      <c r="G8" s="91"/>
      <c r="H8" s="25"/>
      <c r="I8" s="10"/>
      <c r="J8" s="10"/>
    </row>
    <row r="9" spans="1:13" s="35" customFormat="1">
      <c r="A9" s="13">
        <v>29</v>
      </c>
      <c r="B9" s="167" t="s">
        <v>59</v>
      </c>
      <c r="C9" s="92"/>
      <c r="D9" s="92"/>
      <c r="E9" s="256">
        <f>SUMIF(C10:C16,"&lt;&gt;na")</f>
        <v>0</v>
      </c>
      <c r="F9" s="140">
        <f>IF(G9=0,"NA",E9/(2*G9))</f>
        <v>0</v>
      </c>
      <c r="G9" s="34">
        <f>COUNTIF(C10:C16,"&lt;&gt;na")</f>
        <v>7</v>
      </c>
      <c r="H9" s="34"/>
      <c r="I9" s="34">
        <f>ROWS(C10:C16)</f>
        <v>7</v>
      </c>
      <c r="J9" s="34"/>
    </row>
    <row r="10" spans="1:13" ht="30">
      <c r="A10" s="30"/>
      <c r="B10" s="93" t="s">
        <v>113</v>
      </c>
      <c r="C10" s="14"/>
      <c r="D10" s="100"/>
      <c r="E10" s="176"/>
      <c r="F10" s="150"/>
      <c r="G10" s="94"/>
      <c r="H10" s="4"/>
      <c r="I10" s="4"/>
      <c r="J10" s="4"/>
    </row>
    <row r="11" spans="1:13">
      <c r="A11" s="30"/>
      <c r="B11" s="175" t="s">
        <v>157</v>
      </c>
      <c r="C11" s="14"/>
      <c r="D11" s="100"/>
      <c r="E11" s="176"/>
      <c r="F11" s="150"/>
      <c r="G11" s="94"/>
      <c r="H11" s="4"/>
      <c r="I11" s="4"/>
      <c r="J11" s="4"/>
    </row>
    <row r="12" spans="1:13" ht="45">
      <c r="A12" s="30"/>
      <c r="B12" s="93" t="s">
        <v>572</v>
      </c>
      <c r="C12" s="14"/>
      <c r="D12" s="100"/>
      <c r="E12" s="176"/>
      <c r="F12" s="150"/>
      <c r="G12" s="94"/>
      <c r="H12" s="4"/>
      <c r="I12" s="4"/>
      <c r="J12" s="4"/>
    </row>
    <row r="13" spans="1:13" ht="45">
      <c r="A13" s="30"/>
      <c r="B13" s="93" t="s">
        <v>574</v>
      </c>
      <c r="C13" s="14"/>
      <c r="D13" s="100"/>
      <c r="E13" s="176"/>
      <c r="F13" s="150"/>
      <c r="G13" s="94"/>
      <c r="H13" s="4"/>
      <c r="I13" s="4"/>
      <c r="J13" s="4"/>
    </row>
    <row r="14" spans="1:13" ht="30">
      <c r="A14" s="30"/>
      <c r="B14" s="93" t="s">
        <v>116</v>
      </c>
      <c r="C14" s="14"/>
      <c r="D14" s="100"/>
      <c r="E14" s="176"/>
      <c r="F14" s="150"/>
      <c r="G14" s="94"/>
      <c r="H14" s="4"/>
      <c r="I14" s="4"/>
      <c r="J14" s="4"/>
    </row>
    <row r="15" spans="1:13" ht="30">
      <c r="A15" s="30"/>
      <c r="B15" s="93" t="s">
        <v>117</v>
      </c>
      <c r="C15" s="14"/>
      <c r="D15" s="100"/>
      <c r="E15" s="176"/>
      <c r="F15" s="150"/>
      <c r="G15" s="94"/>
      <c r="H15" s="4"/>
      <c r="I15" s="4"/>
      <c r="J15" s="4"/>
    </row>
    <row r="16" spans="1:13">
      <c r="A16" s="30"/>
      <c r="B16" s="93" t="s">
        <v>118</v>
      </c>
      <c r="C16" s="14"/>
      <c r="D16" s="100"/>
      <c r="E16" s="176"/>
      <c r="F16" s="150"/>
      <c r="G16" s="94"/>
      <c r="H16" s="4"/>
      <c r="I16" s="4"/>
      <c r="J16" s="4"/>
    </row>
    <row r="17" spans="1:10" s="12" customFormat="1">
      <c r="A17" s="30">
        <v>30</v>
      </c>
      <c r="B17" s="31" t="s">
        <v>639</v>
      </c>
      <c r="C17" s="6"/>
      <c r="D17" s="168"/>
      <c r="E17" s="256">
        <f>SUMIF(C18:C26,"&lt;&gt;na")</f>
        <v>0</v>
      </c>
      <c r="F17" s="140">
        <f>IF(G17=0,"NA",E17/(2*G17))</f>
        <v>0</v>
      </c>
      <c r="G17" s="8">
        <f>COUNTIF(C18:C26,"&lt;&gt;na")</f>
        <v>9</v>
      </c>
      <c r="H17" s="10"/>
      <c r="I17" s="34">
        <f>ROWS(C18:C26)</f>
        <v>9</v>
      </c>
      <c r="J17" s="10"/>
    </row>
    <row r="18" spans="1:10">
      <c r="A18" s="30"/>
      <c r="B18" s="53" t="s">
        <v>554</v>
      </c>
      <c r="C18" s="14"/>
      <c r="D18" s="100"/>
      <c r="E18" s="176"/>
      <c r="F18" s="150"/>
      <c r="G18" s="94"/>
      <c r="H18" s="4"/>
      <c r="I18" s="4"/>
      <c r="J18" s="4"/>
    </row>
    <row r="19" spans="1:10" ht="30">
      <c r="A19" s="30"/>
      <c r="B19" s="64" t="s">
        <v>69</v>
      </c>
      <c r="C19" s="14"/>
      <c r="D19" s="100"/>
      <c r="E19" s="176"/>
      <c r="F19" s="150"/>
      <c r="G19" s="94"/>
      <c r="H19" s="4"/>
      <c r="I19" s="4"/>
      <c r="J19" s="4"/>
    </row>
    <row r="20" spans="1:10">
      <c r="A20" s="30"/>
      <c r="B20" s="64" t="s">
        <v>70</v>
      </c>
      <c r="C20" s="14"/>
      <c r="D20" s="100"/>
      <c r="E20" s="176"/>
      <c r="F20" s="150"/>
      <c r="G20" s="94"/>
      <c r="H20" s="4"/>
      <c r="I20" s="4"/>
      <c r="J20" s="4"/>
    </row>
    <row r="21" spans="1:10" ht="48" customHeight="1">
      <c r="A21" s="30"/>
      <c r="B21" s="64" t="s">
        <v>71</v>
      </c>
      <c r="C21" s="14"/>
      <c r="D21" s="100"/>
      <c r="E21" s="176"/>
      <c r="F21" s="150"/>
      <c r="G21" s="94"/>
      <c r="H21" s="4"/>
      <c r="I21" s="4"/>
      <c r="J21" s="4"/>
    </row>
    <row r="22" spans="1:10" ht="30">
      <c r="A22" s="30"/>
      <c r="B22" s="53" t="s">
        <v>72</v>
      </c>
      <c r="C22" s="14"/>
      <c r="D22" s="100"/>
      <c r="E22" s="176"/>
      <c r="F22" s="150"/>
      <c r="G22" s="94"/>
      <c r="H22" s="4"/>
      <c r="I22" s="4"/>
      <c r="J22" s="4"/>
    </row>
    <row r="23" spans="1:10" ht="30">
      <c r="A23" s="30"/>
      <c r="B23" s="65" t="s">
        <v>73</v>
      </c>
      <c r="C23" s="14"/>
      <c r="D23" s="100"/>
      <c r="E23" s="176"/>
      <c r="F23" s="150"/>
      <c r="G23" s="94"/>
      <c r="H23" s="4"/>
      <c r="I23" s="4"/>
      <c r="J23" s="4"/>
    </row>
    <row r="24" spans="1:10">
      <c r="A24" s="30"/>
      <c r="B24" s="65" t="s">
        <v>74</v>
      </c>
      <c r="C24" s="14"/>
      <c r="D24" s="100"/>
      <c r="E24" s="176"/>
      <c r="F24" s="150"/>
      <c r="G24" s="94"/>
      <c r="H24" s="4"/>
      <c r="I24" s="4"/>
      <c r="J24" s="4"/>
    </row>
    <row r="25" spans="1:10">
      <c r="A25" s="30"/>
      <c r="B25" s="64" t="s">
        <v>517</v>
      </c>
      <c r="C25" s="14"/>
      <c r="D25" s="100"/>
      <c r="E25" s="176"/>
      <c r="F25" s="150"/>
      <c r="G25" s="94"/>
      <c r="H25" s="4"/>
      <c r="I25" s="4"/>
      <c r="J25" s="4"/>
    </row>
    <row r="26" spans="1:10" ht="30">
      <c r="A26" s="30"/>
      <c r="B26" s="64" t="s">
        <v>76</v>
      </c>
      <c r="C26" s="14"/>
      <c r="D26" s="100"/>
      <c r="E26" s="176"/>
      <c r="F26" s="150"/>
      <c r="G26" s="94"/>
      <c r="H26" s="4"/>
      <c r="I26" s="4"/>
      <c r="J26" s="4"/>
    </row>
    <row r="27" spans="1:10" s="17" customFormat="1">
      <c r="A27" s="13">
        <v>31</v>
      </c>
      <c r="B27" s="26" t="s">
        <v>638</v>
      </c>
      <c r="C27" s="6"/>
      <c r="D27" s="168"/>
      <c r="E27" s="256">
        <f>SUMIF(C28:C41,"&lt;&gt;na")</f>
        <v>0</v>
      </c>
      <c r="F27" s="140">
        <f>IF(G27=0,"NA",E27/(2*G27))</f>
        <v>0</v>
      </c>
      <c r="G27" s="8">
        <f>COUNTIF(C28:C41,"&lt;&gt;na")</f>
        <v>14</v>
      </c>
      <c r="H27" s="16"/>
      <c r="I27" s="34">
        <f>ROWS(C28:C41)</f>
        <v>14</v>
      </c>
      <c r="J27" s="16"/>
    </row>
    <row r="28" spans="1:10" s="17" customFormat="1">
      <c r="A28" s="13"/>
      <c r="B28" s="67" t="s">
        <v>512</v>
      </c>
      <c r="C28" s="14"/>
      <c r="D28" s="169"/>
      <c r="E28" s="257"/>
      <c r="F28" s="145"/>
      <c r="G28" s="29"/>
      <c r="H28" s="16"/>
      <c r="I28" s="16"/>
      <c r="J28" s="16"/>
    </row>
    <row r="29" spans="1:10" s="17" customFormat="1" ht="30">
      <c r="A29" s="13"/>
      <c r="B29" s="68" t="s">
        <v>372</v>
      </c>
      <c r="C29" s="14"/>
      <c r="D29" s="28"/>
      <c r="E29" s="257"/>
      <c r="F29" s="145"/>
      <c r="G29" s="29"/>
      <c r="H29" s="19"/>
      <c r="I29" s="16"/>
      <c r="J29" s="16"/>
    </row>
    <row r="30" spans="1:10" s="17" customFormat="1" ht="30">
      <c r="A30" s="13"/>
      <c r="B30" s="68" t="s">
        <v>373</v>
      </c>
      <c r="C30" s="14"/>
      <c r="D30" s="28"/>
      <c r="E30" s="257"/>
      <c r="F30" s="145"/>
      <c r="G30" s="29"/>
      <c r="H30" s="19"/>
      <c r="I30" s="16"/>
      <c r="J30" s="16"/>
    </row>
    <row r="31" spans="1:10" s="17" customFormat="1" ht="30">
      <c r="A31" s="13"/>
      <c r="B31" s="68" t="s">
        <v>374</v>
      </c>
      <c r="C31" s="14"/>
      <c r="D31" s="28"/>
      <c r="E31" s="257"/>
      <c r="F31" s="145"/>
      <c r="G31" s="29"/>
      <c r="H31" s="19"/>
      <c r="I31" s="16"/>
      <c r="J31" s="16"/>
    </row>
    <row r="32" spans="1:10" s="17" customFormat="1" ht="30">
      <c r="A32" s="13"/>
      <c r="B32" s="68" t="s">
        <v>375</v>
      </c>
      <c r="C32" s="14"/>
      <c r="D32" s="28"/>
      <c r="E32" s="257"/>
      <c r="F32" s="145"/>
      <c r="G32" s="29"/>
      <c r="H32" s="19"/>
      <c r="I32" s="16"/>
      <c r="J32" s="16"/>
    </row>
    <row r="33" spans="1:10" s="17" customFormat="1">
      <c r="A33" s="13"/>
      <c r="B33" s="69" t="s">
        <v>421</v>
      </c>
      <c r="C33" s="14"/>
      <c r="D33" s="169"/>
      <c r="E33" s="257"/>
      <c r="F33" s="145"/>
      <c r="G33" s="29"/>
      <c r="H33" s="16"/>
      <c r="I33" s="16"/>
      <c r="J33" s="16"/>
    </row>
    <row r="34" spans="1:10" s="17" customFormat="1" ht="30">
      <c r="A34" s="13"/>
      <c r="B34" s="69" t="s">
        <v>423</v>
      </c>
      <c r="C34" s="14"/>
      <c r="D34" s="169"/>
      <c r="E34" s="257"/>
      <c r="F34" s="145"/>
      <c r="G34" s="29"/>
      <c r="H34" s="16"/>
      <c r="I34" s="16"/>
      <c r="J34" s="16"/>
    </row>
    <row r="35" spans="1:10" s="17" customFormat="1">
      <c r="A35" s="13"/>
      <c r="B35" s="69" t="s">
        <v>422</v>
      </c>
      <c r="C35" s="14"/>
      <c r="D35" s="169"/>
      <c r="E35" s="257"/>
      <c r="F35" s="145"/>
      <c r="G35" s="29"/>
      <c r="H35" s="16"/>
      <c r="I35" s="16"/>
      <c r="J35" s="16"/>
    </row>
    <row r="36" spans="1:10" s="17" customFormat="1" ht="30">
      <c r="A36" s="13"/>
      <c r="B36" s="67" t="s">
        <v>424</v>
      </c>
      <c r="C36" s="14"/>
      <c r="D36" s="169"/>
      <c r="E36" s="257"/>
      <c r="F36" s="145"/>
      <c r="G36" s="29"/>
      <c r="H36" s="16"/>
      <c r="I36" s="16"/>
      <c r="J36" s="16"/>
    </row>
    <row r="37" spans="1:10" s="17" customFormat="1">
      <c r="A37" s="13"/>
      <c r="B37" s="70" t="s">
        <v>425</v>
      </c>
      <c r="C37" s="14"/>
      <c r="D37" s="169"/>
      <c r="E37" s="257"/>
      <c r="F37" s="145"/>
      <c r="G37" s="29"/>
      <c r="H37" s="16"/>
      <c r="I37" s="16"/>
      <c r="J37" s="16"/>
    </row>
    <row r="38" spans="1:10" s="12" customFormat="1" ht="30">
      <c r="A38" s="30"/>
      <c r="B38" s="71" t="s">
        <v>77</v>
      </c>
      <c r="C38" s="14"/>
      <c r="D38" s="169"/>
      <c r="E38" s="257"/>
      <c r="F38" s="145"/>
      <c r="G38" s="24"/>
      <c r="H38" s="10"/>
      <c r="I38" s="10"/>
      <c r="J38" s="10"/>
    </row>
    <row r="39" spans="1:10" s="12" customFormat="1" ht="30">
      <c r="A39" s="30"/>
      <c r="B39" s="72" t="s">
        <v>602</v>
      </c>
      <c r="C39" s="14"/>
      <c r="D39" s="169"/>
      <c r="E39" s="257"/>
      <c r="F39" s="145"/>
      <c r="G39" s="8"/>
      <c r="H39" s="10"/>
      <c r="I39" s="10"/>
      <c r="J39" s="10"/>
    </row>
    <row r="40" spans="1:10" s="12" customFormat="1">
      <c r="A40" s="30"/>
      <c r="B40" s="73" t="s">
        <v>376</v>
      </c>
      <c r="C40" s="14"/>
      <c r="D40" s="170"/>
      <c r="E40" s="257"/>
      <c r="F40" s="145"/>
      <c r="G40" s="8"/>
      <c r="H40" s="25"/>
      <c r="I40" s="10"/>
      <c r="J40" s="10"/>
    </row>
    <row r="41" spans="1:10" s="12" customFormat="1" ht="30">
      <c r="A41" s="30"/>
      <c r="B41" s="74" t="s">
        <v>426</v>
      </c>
      <c r="C41" s="14"/>
      <c r="D41" s="170"/>
      <c r="E41" s="257"/>
      <c r="F41" s="145"/>
      <c r="G41" s="8"/>
      <c r="H41" s="25"/>
      <c r="I41" s="10"/>
      <c r="J41" s="10"/>
    </row>
    <row r="42" spans="1:10" s="12" customFormat="1">
      <c r="A42" s="154">
        <v>32</v>
      </c>
      <c r="B42" s="5" t="s">
        <v>576</v>
      </c>
      <c r="C42" s="6"/>
      <c r="D42" s="168"/>
      <c r="E42" s="259">
        <f>SUMIF(C43:C53,"&lt;&gt;na")</f>
        <v>0</v>
      </c>
      <c r="F42" s="260">
        <f>IF(G42=0,"NA",E42/(2*G42))</f>
        <v>0</v>
      </c>
      <c r="G42" s="15">
        <f>COUNTIF(C43:C53,"&lt;&gt;na")</f>
        <v>11</v>
      </c>
      <c r="H42" s="10"/>
      <c r="I42" s="34">
        <f>ROWS(C43:C53)</f>
        <v>11</v>
      </c>
      <c r="J42" s="10"/>
    </row>
    <row r="43" spans="1:10" ht="45">
      <c r="A43" s="30"/>
      <c r="B43" s="93" t="s">
        <v>518</v>
      </c>
      <c r="C43" s="14"/>
      <c r="D43" s="100"/>
      <c r="E43" s="150"/>
      <c r="F43" s="150"/>
      <c r="G43" s="94"/>
      <c r="H43" s="4"/>
      <c r="I43" s="4"/>
      <c r="J43" s="4"/>
    </row>
    <row r="44" spans="1:10" s="12" customFormat="1" ht="30">
      <c r="A44" s="154"/>
      <c r="B44" s="32" t="s">
        <v>119</v>
      </c>
      <c r="C44" s="14"/>
      <c r="D44" s="172"/>
      <c r="E44" s="261"/>
      <c r="F44" s="261"/>
      <c r="G44" s="9"/>
      <c r="H44" s="10"/>
      <c r="I44" s="10"/>
      <c r="J44" s="10"/>
    </row>
    <row r="45" spans="1:10" s="12" customFormat="1" ht="30">
      <c r="A45" s="154"/>
      <c r="B45" s="32" t="s">
        <v>120</v>
      </c>
      <c r="C45" s="14"/>
      <c r="D45" s="172"/>
      <c r="E45" s="261"/>
      <c r="F45" s="261"/>
      <c r="G45" s="9"/>
      <c r="H45" s="10"/>
      <c r="I45" s="10"/>
      <c r="J45" s="10"/>
    </row>
    <row r="46" spans="1:10" s="12" customFormat="1" ht="30">
      <c r="A46" s="154"/>
      <c r="B46" s="101" t="s">
        <v>121</v>
      </c>
      <c r="C46" s="14"/>
      <c r="D46" s="172"/>
      <c r="E46" s="261"/>
      <c r="F46" s="261"/>
      <c r="G46" s="9"/>
      <c r="H46" s="10"/>
      <c r="I46" s="10"/>
      <c r="J46" s="10"/>
    </row>
    <row r="47" spans="1:10" s="12" customFormat="1" ht="30">
      <c r="A47" s="154"/>
      <c r="B47" s="101" t="s">
        <v>383</v>
      </c>
      <c r="C47" s="14"/>
      <c r="D47" s="172"/>
      <c r="E47" s="261"/>
      <c r="F47" s="261"/>
      <c r="G47" s="9"/>
      <c r="H47" s="10"/>
      <c r="I47" s="10"/>
      <c r="J47" s="10"/>
    </row>
    <row r="48" spans="1:10" s="12" customFormat="1">
      <c r="A48" s="154"/>
      <c r="B48" s="101" t="s">
        <v>437</v>
      </c>
      <c r="C48" s="14"/>
      <c r="D48" s="172"/>
      <c r="E48" s="261"/>
      <c r="F48" s="261"/>
      <c r="G48" s="9"/>
      <c r="H48" s="10"/>
      <c r="I48" s="10"/>
      <c r="J48" s="10"/>
    </row>
    <row r="49" spans="1:10" s="12" customFormat="1">
      <c r="A49" s="154"/>
      <c r="B49" s="101" t="s">
        <v>438</v>
      </c>
      <c r="C49" s="14"/>
      <c r="D49" s="172"/>
      <c r="E49" s="261"/>
      <c r="F49" s="261"/>
      <c r="G49" s="9"/>
      <c r="H49" s="10"/>
      <c r="I49" s="10"/>
      <c r="J49" s="10"/>
    </row>
    <row r="50" spans="1:10" s="12" customFormat="1" ht="30">
      <c r="A50" s="154"/>
      <c r="B50" s="57" t="s">
        <v>505</v>
      </c>
      <c r="C50" s="14"/>
      <c r="D50" s="172"/>
      <c r="E50" s="261"/>
      <c r="F50" s="261"/>
      <c r="G50" s="9"/>
      <c r="H50" s="10"/>
      <c r="I50" s="10"/>
      <c r="J50" s="10"/>
    </row>
    <row r="51" spans="1:10" s="12" customFormat="1">
      <c r="A51" s="154"/>
      <c r="B51" s="93" t="s">
        <v>122</v>
      </c>
      <c r="C51" s="14"/>
      <c r="D51" s="172"/>
      <c r="E51" s="261"/>
      <c r="F51" s="261"/>
      <c r="G51" s="9"/>
      <c r="H51" s="10"/>
      <c r="I51" s="10"/>
      <c r="J51" s="10"/>
    </row>
    <row r="52" spans="1:10" s="12" customFormat="1">
      <c r="A52" s="154"/>
      <c r="B52" s="32" t="s">
        <v>444</v>
      </c>
      <c r="C52" s="14"/>
      <c r="D52" s="172"/>
      <c r="E52" s="261"/>
      <c r="F52" s="261"/>
      <c r="G52" s="9"/>
      <c r="H52" s="10"/>
      <c r="I52" s="10"/>
      <c r="J52" s="10"/>
    </row>
    <row r="53" spans="1:10" s="12" customFormat="1" ht="30">
      <c r="A53" s="154"/>
      <c r="B53" s="32" t="s">
        <v>123</v>
      </c>
      <c r="C53" s="14"/>
      <c r="D53" s="172"/>
      <c r="E53" s="261"/>
      <c r="F53" s="261"/>
      <c r="G53" s="9"/>
      <c r="H53" s="10"/>
      <c r="I53" s="10"/>
      <c r="J53" s="10"/>
    </row>
    <row r="54" spans="1:10" s="12" customFormat="1">
      <c r="A54" s="103">
        <v>33</v>
      </c>
      <c r="B54" s="27" t="s">
        <v>575</v>
      </c>
      <c r="C54" s="6"/>
      <c r="D54" s="168"/>
      <c r="E54" s="256">
        <f>SUMIF(C55:C61,"&lt;&gt;na")</f>
        <v>0</v>
      </c>
      <c r="F54" s="140">
        <f>IF(G54=0,"NA",E54/(2*G54))</f>
        <v>0</v>
      </c>
      <c r="G54" s="15">
        <f>COUNTIF(C55:C61,"&lt;&gt;na")</f>
        <v>7</v>
      </c>
      <c r="H54" s="10"/>
      <c r="I54" s="34">
        <f>ROWS(C55:C61)</f>
        <v>7</v>
      </c>
      <c r="J54" s="10"/>
    </row>
    <row r="55" spans="1:10" s="12" customFormat="1" ht="30">
      <c r="A55" s="154"/>
      <c r="B55" s="171" t="s">
        <v>386</v>
      </c>
      <c r="C55" s="14"/>
      <c r="D55" s="172"/>
      <c r="E55" s="150"/>
      <c r="F55" s="150"/>
      <c r="G55" s="9"/>
      <c r="H55" s="10"/>
      <c r="I55" s="10"/>
      <c r="J55" s="10"/>
    </row>
    <row r="56" spans="1:10" s="12" customFormat="1">
      <c r="A56" s="154"/>
      <c r="B56" s="32" t="s">
        <v>91</v>
      </c>
      <c r="C56" s="14"/>
      <c r="D56" s="172"/>
      <c r="E56" s="150"/>
      <c r="F56" s="150"/>
      <c r="G56" s="9"/>
      <c r="H56" s="10"/>
      <c r="I56" s="10"/>
      <c r="J56" s="10"/>
    </row>
    <row r="57" spans="1:10" s="12" customFormat="1">
      <c r="A57" s="154"/>
      <c r="B57" s="32" t="s">
        <v>92</v>
      </c>
      <c r="C57" s="14"/>
      <c r="D57" s="172"/>
      <c r="E57" s="258"/>
      <c r="F57" s="258"/>
      <c r="G57" s="9"/>
      <c r="H57" s="10"/>
      <c r="I57" s="10"/>
      <c r="J57" s="10"/>
    </row>
    <row r="58" spans="1:10" s="12" customFormat="1">
      <c r="A58" s="30"/>
      <c r="B58" s="93" t="s">
        <v>93</v>
      </c>
      <c r="C58" s="14"/>
      <c r="D58" s="100"/>
      <c r="E58" s="150"/>
      <c r="F58" s="150"/>
      <c r="G58" s="166"/>
      <c r="H58" s="37"/>
      <c r="I58" s="37"/>
      <c r="J58" s="37"/>
    </row>
    <row r="59" spans="1:10" s="12" customFormat="1">
      <c r="A59" s="154"/>
      <c r="B59" s="32" t="s">
        <v>94</v>
      </c>
      <c r="C59" s="14"/>
      <c r="D59" s="172"/>
      <c r="E59" s="258"/>
      <c r="F59" s="258"/>
      <c r="G59" s="9"/>
      <c r="H59" s="10"/>
      <c r="I59" s="10"/>
      <c r="J59" s="10"/>
    </row>
    <row r="60" spans="1:10" s="12" customFormat="1" ht="45">
      <c r="A60" s="154"/>
      <c r="B60" s="32" t="s">
        <v>394</v>
      </c>
      <c r="C60" s="14"/>
      <c r="D60" s="172"/>
      <c r="E60" s="258"/>
      <c r="F60" s="258"/>
      <c r="G60" s="9"/>
      <c r="H60" s="10"/>
      <c r="I60" s="10"/>
      <c r="J60" s="10"/>
    </row>
    <row r="61" spans="1:10" s="12" customFormat="1" ht="45">
      <c r="A61" s="154"/>
      <c r="B61" s="32" t="s">
        <v>573</v>
      </c>
      <c r="C61" s="14"/>
      <c r="D61" s="172"/>
      <c r="E61" s="258"/>
      <c r="F61" s="258"/>
      <c r="G61" s="9"/>
      <c r="H61" s="10"/>
      <c r="I61" s="10"/>
      <c r="J61" s="10"/>
    </row>
    <row r="62" spans="1:10" s="12" customFormat="1" ht="45">
      <c r="A62" s="904"/>
      <c r="B62" s="1446" t="s">
        <v>700</v>
      </c>
      <c r="C62" s="907"/>
      <c r="D62" s="905"/>
      <c r="E62" s="904">
        <f>C62</f>
        <v>0</v>
      </c>
      <c r="F62" s="140">
        <f>E62/(2*G62)</f>
        <v>0</v>
      </c>
      <c r="G62" s="732">
        <f>COUNTIF(C62,"&lt;&gt;na")</f>
        <v>1</v>
      </c>
      <c r="H62" s="680"/>
      <c r="I62" s="704">
        <f>ROWS(C78)</f>
        <v>1</v>
      </c>
      <c r="J62" s="10"/>
    </row>
    <row r="63" spans="1:10">
      <c r="A63" s="174"/>
      <c r="B63" s="95" t="s">
        <v>427</v>
      </c>
      <c r="C63" s="7"/>
      <c r="D63" s="95" t="s">
        <v>519</v>
      </c>
      <c r="E63" s="256"/>
      <c r="F63" s="260">
        <f>F4</f>
        <v>0</v>
      </c>
      <c r="G63" s="153"/>
      <c r="H63" s="4"/>
      <c r="I63" s="4"/>
      <c r="J63" s="4"/>
    </row>
    <row r="64" spans="1:10" hidden="1">
      <c r="A64" s="23"/>
      <c r="B64" s="153"/>
      <c r="C64" s="153"/>
      <c r="D64" s="153"/>
      <c r="E64" s="96"/>
      <c r="F64" s="96"/>
      <c r="G64" s="153"/>
      <c r="H64" s="4"/>
      <c r="I64" s="4"/>
      <c r="J64" s="4"/>
    </row>
  </sheetData>
  <sheetProtection algorithmName="SHA-512" hashValue="F0YyKLQ8HP04h+g/RFJR4YIIPNxcpYXfXMTxw3ivTn1OFYqOTt85r4OHqP0gfKp7uQnOZSoGXDP34TvSPuZbEg==" saltValue="ScuLyyxtGjE9qOWLwM6pTQ==" spinCount="100000" sheet="1" selectLockedCells="1"/>
  <dataConsolidate/>
  <phoneticPr fontId="7" type="noConversion"/>
  <conditionalFormatting sqref="E2">
    <cfRule type="cellIs" dxfId="98" priority="2" operator="equal">
      <formula>$F$2</formula>
    </cfRule>
  </conditionalFormatting>
  <conditionalFormatting sqref="F4:F6">
    <cfRule type="cellIs" dxfId="97" priority="20" operator="greaterThan">
      <formula>0.49</formula>
    </cfRule>
    <cfRule type="cellIs" dxfId="96" priority="21" operator="greaterThan">
      <formula>0.5</formula>
    </cfRule>
  </conditionalFormatting>
  <conditionalFormatting sqref="F9:F27">
    <cfRule type="cellIs" dxfId="95" priority="25" operator="greaterThan">
      <formula>0.5</formula>
    </cfRule>
  </conditionalFormatting>
  <conditionalFormatting sqref="F42 F54">
    <cfRule type="cellIs" dxfId="94" priority="26" operator="greaterThan">
      <formula>0.49</formula>
    </cfRule>
  </conditionalFormatting>
  <conditionalFormatting sqref="F42:F63">
    <cfRule type="cellIs" dxfId="93" priority="3" operator="greaterThan">
      <formula>0.5</formula>
    </cfRule>
  </conditionalFormatting>
  <conditionalFormatting sqref="F62:F63">
    <cfRule type="cellIs" dxfId="92" priority="4" operator="greaterThan">
      <formula>0.49</formula>
    </cfRule>
  </conditionalFormatting>
  <dataValidations xWindow="738" yWindow="363" count="4">
    <dataValidation type="list" showErrorMessage="1" error="Apenas valores: 0, 1, 2 ou NA" promptTitle="PREENCHIMENTO" prompt="2 = Cumpre _x000a_1= Cumpre 50% ou em estudo_x000a_0= Não Cumpre 50% das questões_x000a_NA= Não Aplicável" sqref="C55:C61 C43:C53 C10:C16 C18:C26 C28:C41" xr:uid="{00000000-0002-0000-0800-000000000000}">
      <formula1>"0,1,2,NA"</formula1>
    </dataValidation>
    <dataValidation type="list" allowBlank="1" showInputMessage="1" showErrorMessage="1" errorTitle="Utilizar a lista pendente" error="Apenas permite valores entre 0 e 2" promptTitle="Preenchimento" prompt="2 = Acessível_x000a_1 = Parcialmente_x000a_0 = Inacessível_x000a_" sqref="C7" xr:uid="{00000000-0002-0000-0800-000001000000}">
      <formula1>"0,1,2"</formula1>
    </dataValidation>
    <dataValidation type="list" allowBlank="1" showInputMessage="1" showErrorMessage="1" errorTitle="Atenção!" error="Se o espaço é acessível preencher NA" promptTitle="Nota:" prompt="NA= Se o espaço for acessível_x000a__x000a_2 = Existe visita virtual_x000a_1 = Está em estudo uma visita virtual_x000a_0 = Não existe visita virtual" sqref="C8" xr:uid="{00000000-0002-0000-0800-000002000000}">
      <formula1>INDIRECT("d_"&amp;$C$7)</formula1>
    </dataValidation>
    <dataValidation type="list" showInputMessage="1" showErrorMessage="1" errorTitle="Corrigir!" error="Apenas são permitidos valores 0 ou 2" prompt="2 = Cumpre_x000d_1= Cumpre 50% ou em estudo_x000a_0= Não cumpre_x000a_" sqref="C62" xr:uid="{00000000-0002-0000-0800-000003000000}">
      <formula1>"0,1,2"</formula1>
    </dataValidation>
  </dataValidations>
  <pageMargins left="0.98" right="0.94" top="1.77" bottom="0.94" header="0.35" footer="0.39"/>
  <pageSetup paperSize="9" scale="78" orientation="portrait" horizontalDpi="300" verticalDpi="300"/>
  <headerFooter>
    <oddHeader>&amp;L&amp;"Calibri,Normal"&amp;9
Diagnóstico de Acessibilidade  
&amp;F
&amp;C&amp;"System Font,Normal"&amp;10&amp;K000000&amp;G</oddHeader>
    <oddFooter>&amp;L&amp;"Calibri,Normal"&amp;7MMP 2024&amp;C&amp;"Calibri (corpo),Normal"&amp;7&amp;K000000&amp;A    
&amp;R&amp;"Calibri (corpo),Normal"&amp;7&amp;K000000&amp;P / &amp;N</oddFooter>
  </headerFooter>
  <legacyDrawing r:id="rId1"/>
  <legacyDrawingHF r:id="rId2"/>
  <tableParts count="3">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3">
    <tabColor theme="1"/>
  </sheetPr>
  <dimension ref="A1:M29"/>
  <sheetViews>
    <sheetView zoomScale="150" zoomScaleNormal="150" workbookViewId="0">
      <selection activeCell="C7" sqref="C7"/>
    </sheetView>
  </sheetViews>
  <sheetFormatPr defaultColWidth="0" defaultRowHeight="15" customHeight="1" zeroHeight="1"/>
  <cols>
    <col min="1" max="1" width="2.69921875" style="88" customWidth="1"/>
    <col min="2" max="2" width="29.09765625" style="84" customWidth="1"/>
    <col min="3" max="3" width="4.8984375" style="84" customWidth="1"/>
    <col min="4" max="4" width="13.19921875" style="84" customWidth="1"/>
    <col min="5" max="5" width="3.3984375" style="88" customWidth="1"/>
    <col min="6" max="6" width="4.19921875" style="88" bestFit="1" customWidth="1"/>
    <col min="7" max="13" width="4.09765625" style="83" hidden="1" customWidth="1"/>
    <col min="14" max="16384" width="4.09765625" style="84" hidden="1"/>
  </cols>
  <sheetData>
    <row r="1" spans="1:13" s="1" customFormat="1">
      <c r="A1" s="952" t="s">
        <v>46</v>
      </c>
      <c r="B1" s="953"/>
      <c r="C1" s="953"/>
      <c r="D1" s="953"/>
      <c r="E1" s="954" t="s">
        <v>622</v>
      </c>
      <c r="F1" s="1367">
        <f>E2/F2</f>
        <v>0</v>
      </c>
      <c r="G1" s="556"/>
      <c r="H1" s="556"/>
      <c r="I1" s="556"/>
      <c r="J1" s="556"/>
      <c r="K1" s="216" t="s">
        <v>530</v>
      </c>
      <c r="L1" s="216" t="s">
        <v>531</v>
      </c>
      <c r="M1" s="216" t="s">
        <v>532</v>
      </c>
    </row>
    <row r="2" spans="1:13" s="1" customFormat="1">
      <c r="A2" s="952" t="s">
        <v>552</v>
      </c>
      <c r="B2" s="953"/>
      <c r="C2" s="953"/>
      <c r="D2" s="1366"/>
      <c r="E2" s="1365">
        <f>COUNTA(C7:C27)</f>
        <v>0</v>
      </c>
      <c r="F2" s="1365">
        <f>I5</f>
        <v>18</v>
      </c>
      <c r="G2" s="556"/>
      <c r="H2" s="556"/>
      <c r="I2" s="556"/>
      <c r="J2" s="556"/>
      <c r="K2" s="217">
        <v>0</v>
      </c>
      <c r="L2" s="217">
        <v>0</v>
      </c>
      <c r="M2" s="538" t="s">
        <v>64</v>
      </c>
    </row>
    <row r="3" spans="1:13" s="2" customFormat="1" ht="30">
      <c r="A3" s="1364" t="s">
        <v>1</v>
      </c>
      <c r="B3" s="1363" t="s">
        <v>44</v>
      </c>
      <c r="C3" s="90" t="s">
        <v>510</v>
      </c>
      <c r="D3" s="1362" t="s">
        <v>45</v>
      </c>
      <c r="E3" s="136" t="s">
        <v>515</v>
      </c>
      <c r="F3" s="1361" t="s">
        <v>4</v>
      </c>
      <c r="G3" s="537"/>
      <c r="H3" s="537"/>
      <c r="I3" s="537"/>
      <c r="J3" s="537"/>
      <c r="K3" s="217">
        <v>1</v>
      </c>
      <c r="L3" s="217">
        <v>1</v>
      </c>
      <c r="M3" s="538"/>
    </row>
    <row r="4" spans="1:13">
      <c r="A4" s="1360" t="s">
        <v>489</v>
      </c>
      <c r="B4" s="1373" t="s">
        <v>135</v>
      </c>
      <c r="C4" s="274"/>
      <c r="D4" s="1372" t="s">
        <v>519</v>
      </c>
      <c r="E4" s="99">
        <f>E5</f>
        <v>0</v>
      </c>
      <c r="F4" s="140">
        <f>IF(C7=2,F5,IF(C7=1,MIN("51%",F5),MIN("49%",F5)))</f>
        <v>0</v>
      </c>
      <c r="G4" s="587"/>
      <c r="K4" s="217">
        <v>2</v>
      </c>
      <c r="L4" s="217">
        <v>2</v>
      </c>
      <c r="M4" s="538"/>
    </row>
    <row r="5" spans="1:13">
      <c r="A5" s="258"/>
      <c r="B5" s="1371"/>
      <c r="C5" s="90"/>
      <c r="D5" s="1370" t="s">
        <v>58</v>
      </c>
      <c r="E5" s="258">
        <f>SUM(E6:E27)</f>
        <v>0</v>
      </c>
      <c r="F5" s="140">
        <f>E5/(2*G5)</f>
        <v>0</v>
      </c>
      <c r="G5" s="587">
        <f>SUM(G6:G27)</f>
        <v>18</v>
      </c>
      <c r="H5" s="83" t="s">
        <v>367</v>
      </c>
      <c r="I5" s="587">
        <f>SUM(I6:I27)</f>
        <v>18</v>
      </c>
    </row>
    <row r="6" spans="1:13" s="12" customFormat="1">
      <c r="A6" s="1359">
        <v>34</v>
      </c>
      <c r="B6" s="1369" t="s">
        <v>529</v>
      </c>
      <c r="C6" s="48"/>
      <c r="D6" s="1368"/>
      <c r="E6" s="276">
        <f>IF(C7&lt;&gt;"NA",C7,"NA")</f>
        <v>0</v>
      </c>
      <c r="F6" s="140">
        <f>IF(C7="2","100%",IF(C7="NA","100%",E6/(G6*2)))</f>
        <v>0</v>
      </c>
      <c r="G6" s="75">
        <f>COUNTIF(C7,"&lt;&gt;na")</f>
        <v>1</v>
      </c>
      <c r="H6" s="42"/>
      <c r="I6" s="75">
        <f>ROWS(E7)</f>
        <v>1</v>
      </c>
      <c r="J6" s="44"/>
      <c r="K6" s="44"/>
      <c r="L6" s="44"/>
      <c r="M6" s="44"/>
    </row>
    <row r="7" spans="1:13" ht="30">
      <c r="A7" s="30"/>
      <c r="B7" s="155" t="s">
        <v>28</v>
      </c>
      <c r="C7" s="1240"/>
      <c r="D7" s="172"/>
      <c r="E7" s="255"/>
      <c r="F7" s="141"/>
      <c r="G7" s="104"/>
    </row>
    <row r="8" spans="1:13" s="12" customFormat="1">
      <c r="A8" s="154">
        <v>35</v>
      </c>
      <c r="B8" s="5" t="s">
        <v>504</v>
      </c>
      <c r="C8" s="7"/>
      <c r="D8" s="168"/>
      <c r="E8" s="173">
        <f>SUMIF(C9:C19,"&lt;&gt;na")</f>
        <v>0</v>
      </c>
      <c r="F8" s="156">
        <f>IF(G8=0,"NA",E8/(2*G8))</f>
        <v>0</v>
      </c>
      <c r="G8" s="75">
        <f>COUNTIF(C9:C19,"&lt;&gt;na")</f>
        <v>11</v>
      </c>
      <c r="H8" s="44"/>
      <c r="I8" s="75">
        <f>ROWS(E9:E19)</f>
        <v>11</v>
      </c>
      <c r="J8" s="44"/>
      <c r="K8" s="44"/>
      <c r="L8" s="44"/>
      <c r="M8" s="44"/>
    </row>
    <row r="9" spans="1:13" ht="45">
      <c r="A9" s="30"/>
      <c r="B9" s="265" t="s">
        <v>518</v>
      </c>
      <c r="C9" s="14"/>
      <c r="D9" s="172"/>
      <c r="E9" s="39"/>
      <c r="F9" s="39"/>
      <c r="G9" s="587"/>
    </row>
    <row r="10" spans="1:13" s="12" customFormat="1" ht="30">
      <c r="A10" s="154"/>
      <c r="B10" s="266" t="s">
        <v>119</v>
      </c>
      <c r="C10" s="14"/>
      <c r="D10" s="172"/>
      <c r="E10" s="103"/>
      <c r="F10" s="103"/>
      <c r="G10" s="59"/>
      <c r="H10" s="44"/>
      <c r="I10" s="44"/>
      <c r="J10" s="44"/>
      <c r="K10" s="44"/>
      <c r="L10" s="44"/>
      <c r="M10" s="44"/>
    </row>
    <row r="11" spans="1:13" s="12" customFormat="1" ht="30">
      <c r="A11" s="154"/>
      <c r="B11" s="267" t="s">
        <v>120</v>
      </c>
      <c r="C11" s="14"/>
      <c r="D11" s="172"/>
      <c r="E11" s="103"/>
      <c r="F11" s="103"/>
      <c r="G11" s="59"/>
      <c r="H11" s="44"/>
      <c r="I11" s="44"/>
      <c r="J11" s="44"/>
      <c r="K11" s="44"/>
      <c r="L11" s="44"/>
      <c r="M11" s="44"/>
    </row>
    <row r="12" spans="1:13" s="12" customFormat="1" ht="30">
      <c r="A12" s="154"/>
      <c r="B12" s="268" t="s">
        <v>121</v>
      </c>
      <c r="C12" s="1523"/>
      <c r="D12" s="172"/>
      <c r="E12" s="103"/>
      <c r="F12" s="103"/>
      <c r="G12" s="59"/>
      <c r="H12" s="44"/>
      <c r="I12" s="44"/>
      <c r="J12" s="44"/>
      <c r="K12" s="44"/>
      <c r="L12" s="44"/>
      <c r="M12" s="44"/>
    </row>
    <row r="13" spans="1:13" s="12" customFormat="1" ht="30">
      <c r="A13" s="154"/>
      <c r="B13" s="268" t="s">
        <v>383</v>
      </c>
      <c r="C13" s="14"/>
      <c r="D13" s="172"/>
      <c r="E13" s="103"/>
      <c r="F13" s="103"/>
      <c r="G13" s="59"/>
      <c r="H13" s="44"/>
      <c r="I13" s="44"/>
      <c r="J13" s="44"/>
      <c r="K13" s="44"/>
      <c r="L13" s="44"/>
      <c r="M13" s="44"/>
    </row>
    <row r="14" spans="1:13" s="12" customFormat="1">
      <c r="A14" s="154"/>
      <c r="B14" s="268" t="s">
        <v>437</v>
      </c>
      <c r="C14" s="14"/>
      <c r="D14" s="172"/>
      <c r="E14" s="103"/>
      <c r="F14" s="103"/>
      <c r="G14" s="59"/>
      <c r="H14" s="44"/>
      <c r="I14" s="44"/>
      <c r="J14" s="44"/>
      <c r="K14" s="44"/>
      <c r="L14" s="44"/>
      <c r="M14" s="44"/>
    </row>
    <row r="15" spans="1:13" s="12" customFormat="1">
      <c r="A15" s="154"/>
      <c r="B15" s="268" t="s">
        <v>438</v>
      </c>
      <c r="C15" s="14"/>
      <c r="D15" s="172"/>
      <c r="E15" s="103"/>
      <c r="F15" s="103"/>
      <c r="G15" s="59"/>
      <c r="H15" s="44"/>
      <c r="I15" s="44"/>
      <c r="J15" s="44"/>
      <c r="K15" s="44"/>
      <c r="L15" s="44"/>
      <c r="M15" s="44"/>
    </row>
    <row r="16" spans="1:13" s="12" customFormat="1" ht="30">
      <c r="A16" s="154"/>
      <c r="B16" s="269" t="s">
        <v>505</v>
      </c>
      <c r="C16" s="14"/>
      <c r="D16" s="172"/>
      <c r="E16" s="103"/>
      <c r="F16" s="103"/>
      <c r="G16" s="59"/>
      <c r="H16" s="44"/>
      <c r="I16" s="44"/>
      <c r="J16" s="44"/>
      <c r="K16" s="44"/>
      <c r="L16" s="44"/>
      <c r="M16" s="44"/>
    </row>
    <row r="17" spans="1:13" s="12" customFormat="1" ht="30">
      <c r="A17" s="154"/>
      <c r="B17" s="270" t="s">
        <v>122</v>
      </c>
      <c r="C17" s="14"/>
      <c r="D17" s="172"/>
      <c r="E17" s="103"/>
      <c r="F17" s="103"/>
      <c r="G17" s="59"/>
      <c r="H17" s="44"/>
      <c r="I17" s="44"/>
      <c r="J17" s="44"/>
      <c r="K17" s="44"/>
      <c r="L17" s="44"/>
      <c r="M17" s="44"/>
    </row>
    <row r="18" spans="1:13" s="12" customFormat="1" ht="30">
      <c r="A18" s="154"/>
      <c r="B18" s="271" t="s">
        <v>444</v>
      </c>
      <c r="C18" s="14"/>
      <c r="D18" s="172"/>
      <c r="E18" s="103"/>
      <c r="F18" s="103"/>
      <c r="G18" s="59"/>
      <c r="H18" s="44"/>
      <c r="I18" s="44"/>
      <c r="J18" s="44"/>
      <c r="K18" s="44"/>
      <c r="L18" s="44"/>
      <c r="M18" s="44"/>
    </row>
    <row r="19" spans="1:13" s="12" customFormat="1" ht="30">
      <c r="A19" s="154"/>
      <c r="B19" s="267" t="s">
        <v>123</v>
      </c>
      <c r="C19" s="14"/>
      <c r="D19" s="157"/>
      <c r="E19" s="103"/>
      <c r="F19" s="103"/>
      <c r="G19" s="59"/>
      <c r="H19" s="60"/>
      <c r="I19" s="44"/>
      <c r="J19" s="44"/>
      <c r="K19" s="44"/>
      <c r="L19" s="44"/>
      <c r="M19" s="44"/>
    </row>
    <row r="20" spans="1:13" s="12" customFormat="1">
      <c r="A20" s="159">
        <v>36</v>
      </c>
      <c r="B20" s="27" t="s">
        <v>443</v>
      </c>
      <c r="C20" s="182"/>
      <c r="D20" s="160"/>
      <c r="E20" s="7">
        <f>SUMIF(C21:C22,"&lt;&gt;na")</f>
        <v>0</v>
      </c>
      <c r="F20" s="3">
        <f>IF(G20=0,"NA",E20/(2*G20))</f>
        <v>0</v>
      </c>
      <c r="G20" s="104">
        <f>COUNTIF(C21:C22,"&lt;&gt;na")</f>
        <v>2</v>
      </c>
      <c r="H20" s="43"/>
      <c r="I20" s="75">
        <f>ROWS(E21:E22)</f>
        <v>2</v>
      </c>
      <c r="J20" s="44"/>
      <c r="K20" s="44"/>
      <c r="L20" s="44"/>
      <c r="M20" s="44"/>
    </row>
    <row r="21" spans="1:13" s="17" customFormat="1" ht="60">
      <c r="A21" s="18"/>
      <c r="B21" s="93" t="s">
        <v>486</v>
      </c>
      <c r="C21" s="535"/>
      <c r="D21" s="28"/>
      <c r="E21" s="18"/>
      <c r="F21" s="1236"/>
      <c r="G21" s="193"/>
      <c r="H21" s="55"/>
      <c r="I21" s="56"/>
      <c r="J21" s="56"/>
      <c r="K21" s="56"/>
      <c r="L21" s="56"/>
      <c r="M21" s="56"/>
    </row>
    <row r="22" spans="1:13" s="17" customFormat="1" ht="60">
      <c r="A22" s="18"/>
      <c r="B22" s="37" t="s">
        <v>451</v>
      </c>
      <c r="C22" s="535"/>
      <c r="D22" s="28"/>
      <c r="E22" s="18"/>
      <c r="F22" s="1236"/>
      <c r="G22" s="193"/>
      <c r="H22" s="55"/>
      <c r="I22" s="56"/>
      <c r="J22" s="56"/>
      <c r="K22" s="56"/>
      <c r="L22" s="56"/>
      <c r="M22" s="56"/>
    </row>
    <row r="23" spans="1:13" s="17" customFormat="1">
      <c r="A23" s="109">
        <v>37</v>
      </c>
      <c r="B23" s="27" t="s">
        <v>63</v>
      </c>
      <c r="C23" s="160"/>
      <c r="D23" s="160"/>
      <c r="E23" s="7">
        <f>SUMIF(C24:C26,"&lt;&gt;na")</f>
        <v>0</v>
      </c>
      <c r="F23" s="3">
        <f>IF(G23=0,"NA",E23/(2*G23))</f>
        <v>0</v>
      </c>
      <c r="G23" s="104">
        <f>COUNTIF(C24:C26,"&lt;&gt;na")</f>
        <v>3</v>
      </c>
      <c r="H23" s="55"/>
      <c r="I23" s="75">
        <f>ROWS(E24:E26)</f>
        <v>3</v>
      </c>
      <c r="J23" s="56"/>
      <c r="K23" s="56"/>
      <c r="L23" s="56"/>
      <c r="M23" s="56"/>
    </row>
    <row r="24" spans="1:13" s="12" customFormat="1" ht="30">
      <c r="A24" s="154"/>
      <c r="B24" s="22" t="s">
        <v>462</v>
      </c>
      <c r="C24" s="535"/>
      <c r="D24" s="28"/>
      <c r="E24" s="23"/>
      <c r="F24" s="190"/>
      <c r="G24" s="82"/>
      <c r="H24" s="43"/>
      <c r="I24" s="44"/>
      <c r="J24" s="44"/>
      <c r="K24" s="44"/>
      <c r="L24" s="44"/>
      <c r="M24" s="44"/>
    </row>
    <row r="25" spans="1:13" s="12" customFormat="1">
      <c r="A25" s="154"/>
      <c r="B25" s="1546" t="s">
        <v>846</v>
      </c>
      <c r="C25" s="535"/>
      <c r="D25" s="28"/>
      <c r="E25" s="23"/>
      <c r="F25" s="190"/>
      <c r="G25" s="82"/>
      <c r="H25" s="43"/>
      <c r="I25" s="44"/>
      <c r="J25" s="44"/>
      <c r="K25" s="44"/>
      <c r="L25" s="44"/>
      <c r="M25" s="44"/>
    </row>
    <row r="26" spans="1:13" s="12" customFormat="1" ht="45.95" customHeight="1">
      <c r="A26" s="154"/>
      <c r="B26" s="37" t="s">
        <v>124</v>
      </c>
      <c r="C26" s="535"/>
      <c r="D26" s="28"/>
      <c r="E26" s="23"/>
      <c r="F26" s="190"/>
      <c r="G26" s="82"/>
      <c r="H26" s="43"/>
      <c r="I26" s="44"/>
      <c r="J26" s="44"/>
      <c r="K26" s="44"/>
      <c r="L26" s="44"/>
      <c r="M26" s="44"/>
    </row>
    <row r="27" spans="1:13" s="12" customFormat="1" ht="60">
      <c r="A27" s="904"/>
      <c r="B27" s="1446" t="s">
        <v>700</v>
      </c>
      <c r="C27" s="907"/>
      <c r="D27" s="905"/>
      <c r="E27" s="904">
        <f>C27</f>
        <v>0</v>
      </c>
      <c r="F27" s="906">
        <f>IF(G27=0,"NA",E27/(2*G27))</f>
        <v>0</v>
      </c>
      <c r="G27" s="835">
        <f>COUNTIF(C27,"&lt;&gt;na")</f>
        <v>1</v>
      </c>
      <c r="H27" s="836"/>
      <c r="I27" s="776">
        <v>1</v>
      </c>
      <c r="J27" s="44"/>
      <c r="K27" s="44"/>
      <c r="L27" s="44"/>
      <c r="M27" s="44"/>
    </row>
    <row r="28" spans="1:13" s="12" customFormat="1">
      <c r="A28" s="159"/>
      <c r="B28" s="95" t="s">
        <v>427</v>
      </c>
      <c r="C28" s="183">
        <f>E5</f>
        <v>0</v>
      </c>
      <c r="D28" s="95" t="s">
        <v>519</v>
      </c>
      <c r="E28" s="33"/>
      <c r="F28" s="3">
        <f>F4</f>
        <v>0</v>
      </c>
      <c r="G28" s="82"/>
      <c r="H28" s="43"/>
      <c r="I28" s="44"/>
      <c r="J28" s="44"/>
      <c r="K28" s="44"/>
      <c r="L28" s="44"/>
      <c r="M28" s="44"/>
    </row>
    <row r="29" spans="1:13" hidden="1">
      <c r="A29" s="23"/>
      <c r="B29" s="153"/>
      <c r="C29" s="153"/>
      <c r="D29" s="153"/>
      <c r="E29" s="96"/>
      <c r="F29" s="599"/>
      <c r="G29" s="82"/>
    </row>
  </sheetData>
  <sheetProtection algorithmName="SHA-512" hashValue="oOzm3YRbZc38xuUgf22kmUNOGJjJeY9MXDLAzkb3mN5rub5Y1DsTC+rOqYaQpKajiTwKuVm8eQOM4F8SP2jDug==" saltValue="pzD+isTzgcBqrkWO3I3sRQ==" spinCount="100000" sheet="1" objects="1" scenarios="1" selectLockedCells="1"/>
  <dataConsolidate/>
  <phoneticPr fontId="7" type="noConversion"/>
  <conditionalFormatting sqref="E2">
    <cfRule type="cellIs" dxfId="91" priority="1" operator="equal">
      <formula>$F$2</formula>
    </cfRule>
  </conditionalFormatting>
  <conditionalFormatting sqref="F4:F6 F8:F28">
    <cfRule type="cellIs" dxfId="90" priority="9" operator="greaterThan">
      <formula>0.5</formula>
    </cfRule>
  </conditionalFormatting>
  <conditionalFormatting sqref="F4:F6 F28">
    <cfRule type="cellIs" dxfId="89" priority="8" operator="greaterThan">
      <formula>0.49</formula>
    </cfRule>
  </conditionalFormatting>
  <conditionalFormatting sqref="F8 F20 F23">
    <cfRule type="cellIs" dxfId="88" priority="11" operator="greaterThan">
      <formula>0.49</formula>
    </cfRule>
  </conditionalFormatting>
  <dataValidations xWindow="647" yWindow="411" count="6">
    <dataValidation type="whole" allowBlank="1" showInputMessage="1" showErrorMessage="1" error="Valor só pode ser 2" sqref="C23 C20" xr:uid="{00000000-0002-0000-0900-000000000000}">
      <formula1>2</formula1>
      <formula2>2</formula2>
    </dataValidation>
    <dataValidation type="list" showErrorMessage="1" error="Apenas valores: 0, 1, 2 ou NA" promptTitle="PREENCHIMENTO" prompt="2 = Cumpre _x000a_1= Cumpre 50% ou em estudo_x000a_0= Não Cumpre 50% das questões_x000a_NA= Não Aplicável" sqref="C9:C19" xr:uid="{00000000-0002-0000-0900-000001000000}">
      <formula1>"0,1,2,NA"</formula1>
    </dataValidation>
    <dataValidation type="list" showErrorMessage="1" error="Apenas valores 0, 1 ou  2 " promptTitle="PREENCHIMENTO" prompt="2 = Cumpre _x000a_1= Cumpre 50% ou em estudo_x000a_0= Não Cumpre 50% das questões_x000a_NA= Não Aplicável" sqref="C21 C24:C26" xr:uid="{00000000-0002-0000-0900-000002000000}">
      <formula1>"0,1,2"</formula1>
    </dataValidation>
    <dataValidation type="list" showInputMessage="1" showErrorMessage="1" error="Apenas valores 0, 1 ou  2 " promptTitle="PREENCHIMENTO" prompt="2 = Cumpre _x000a_1= Se tiver espaço lateral ao balcão que permita o atendimento_x000a_0= Não Cumpre _x000a_" sqref="C22" xr:uid="{00000000-0002-0000-0900-000003000000}">
      <formula1>"0,1,2"</formula1>
    </dataValidation>
    <dataValidation type="list" allowBlank="1" showInputMessage="1" showErrorMessage="1" errorTitle="Utilizar a lista pendente" error="Apenas permite valores entre 0 e 2" promptTitle="Preenchimento" prompt="2 = Acessível_x000a_1 = Parcialmente_x000a_0 = Inacessível_x000a_" sqref="C7" xr:uid="{00000000-0002-0000-0900-000004000000}">
      <formula1>"0,1,2"</formula1>
    </dataValidation>
    <dataValidation type="list" showInputMessage="1" showErrorMessage="1" errorTitle="Corrigir!" error="Apenas são permitidos valores 0 ou 2" prompt="2 = Cumpre_x000d_1= Cumpre 50% ou em estudo_x000a_0= Não cumpre_x000a_" sqref="C27" xr:uid="{00000000-0002-0000-0900-000005000000}">
      <formula1>"0,1,2"</formula1>
    </dataValidation>
  </dataValidations>
  <pageMargins left="0.98" right="0.94" top="1.77" bottom="0.94" header="0.35" footer="0.39"/>
  <pageSetup paperSize="9" scale="78" fitToHeight="2" orientation="portrait" horizontalDpi="300" verticalDpi="300"/>
  <headerFooter>
    <oddHeader>&amp;L&amp;"Calibri,Normal"&amp;9
Diagnóstico de Acessibilidade  
&amp;F
&amp;C&amp;"System Font,Normal"&amp;10&amp;K000000&amp;G</oddHeader>
    <oddFooter>&amp;L&amp;"Calibri,Normal"&amp;7MMP 2024&amp;C&amp;"Calibri (corpo),Normal"&amp;7&amp;K000000&amp;A    
&amp;R&amp;"Calibri (corpo),Normal"&amp;7&amp;K000000&amp;P / &amp;N</oddFooter>
  </headerFooter>
  <ignoredErrors>
    <ignoredError sqref="F5" formula="1"/>
  </ignoredErrors>
  <legacyDrawingHF r:id="rId1"/>
  <tableParts count="3">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4">
    <tabColor theme="1"/>
  </sheetPr>
  <dimension ref="A1:N43"/>
  <sheetViews>
    <sheetView zoomScale="150" zoomScaleNormal="150" workbookViewId="0">
      <selection activeCell="C7" sqref="C7"/>
    </sheetView>
  </sheetViews>
  <sheetFormatPr defaultColWidth="0" defaultRowHeight="15" customHeight="1" zeroHeight="1"/>
  <cols>
    <col min="1" max="1" width="3.09765625" style="88" customWidth="1"/>
    <col min="2" max="2" width="24.59765625" style="84" customWidth="1"/>
    <col min="3" max="3" width="5.09765625" style="84" customWidth="1"/>
    <col min="4" max="4" width="17.8984375" style="84" customWidth="1"/>
    <col min="5" max="5" width="2.8984375" style="88" customWidth="1"/>
    <col min="6" max="6" width="4.5" style="88" customWidth="1"/>
    <col min="7" max="7" width="6.8984375" style="543" hidden="1" customWidth="1"/>
    <col min="8" max="16384" width="6.5" style="83" hidden="1"/>
  </cols>
  <sheetData>
    <row r="1" spans="1:14" s="556" customFormat="1">
      <c r="A1" s="764" t="s">
        <v>46</v>
      </c>
      <c r="B1" s="765"/>
      <c r="C1" s="765"/>
      <c r="D1" s="765"/>
      <c r="E1" s="861" t="s">
        <v>622</v>
      </c>
      <c r="F1" s="912">
        <f>E2/F2</f>
        <v>0</v>
      </c>
      <c r="G1" s="540"/>
      <c r="L1" s="216" t="s">
        <v>530</v>
      </c>
      <c r="M1" s="216" t="s">
        <v>531</v>
      </c>
      <c r="N1" s="216" t="s">
        <v>532</v>
      </c>
    </row>
    <row r="2" spans="1:14" s="556" customFormat="1">
      <c r="A2" s="764" t="s">
        <v>552</v>
      </c>
      <c r="B2" s="765"/>
      <c r="C2" s="765"/>
      <c r="D2" s="766"/>
      <c r="E2" s="859">
        <f>COUNTA(C7:C42)</f>
        <v>0</v>
      </c>
      <c r="F2" s="859">
        <f>I5</f>
        <v>31</v>
      </c>
      <c r="G2" s="540"/>
      <c r="L2" s="217">
        <v>0</v>
      </c>
      <c r="M2" s="217">
        <v>0</v>
      </c>
      <c r="N2" s="538" t="s">
        <v>64</v>
      </c>
    </row>
    <row r="3" spans="1:14" s="537" customFormat="1">
      <c r="A3" s="78" t="s">
        <v>1</v>
      </c>
      <c r="B3" s="163" t="s">
        <v>44</v>
      </c>
      <c r="C3" s="79" t="s">
        <v>510</v>
      </c>
      <c r="D3" s="80" t="s">
        <v>45</v>
      </c>
      <c r="E3" s="136" t="s">
        <v>515</v>
      </c>
      <c r="F3" s="262" t="s">
        <v>4</v>
      </c>
      <c r="G3" s="544"/>
      <c r="L3" s="217">
        <v>1</v>
      </c>
      <c r="M3" s="217">
        <v>1</v>
      </c>
      <c r="N3" s="538"/>
    </row>
    <row r="4" spans="1:14">
      <c r="A4" s="164" t="s">
        <v>490</v>
      </c>
      <c r="B4" s="1373" t="s">
        <v>136</v>
      </c>
      <c r="C4" s="274"/>
      <c r="D4" s="1372" t="s">
        <v>519</v>
      </c>
      <c r="E4" s="99">
        <f>E5</f>
        <v>0</v>
      </c>
      <c r="F4" s="138">
        <f>IF(C7=2,F5,IF(C8=2,MIN("51%",F5),MIN("49%",F5)))</f>
        <v>0</v>
      </c>
      <c r="L4" s="217">
        <v>2</v>
      </c>
      <c r="M4" s="217">
        <v>2</v>
      </c>
      <c r="N4" s="538"/>
    </row>
    <row r="5" spans="1:14">
      <c r="A5" s="23"/>
      <c r="B5" s="1371"/>
      <c r="C5" s="90"/>
      <c r="D5" s="1370" t="s">
        <v>58</v>
      </c>
      <c r="E5" s="258">
        <f>SUM(E6:E42)</f>
        <v>0</v>
      </c>
      <c r="F5" s="140">
        <f>E5/(2*G5)</f>
        <v>0</v>
      </c>
      <c r="G5" s="545">
        <f>SUM(G6:G42)</f>
        <v>31</v>
      </c>
      <c r="H5" s="83" t="s">
        <v>367</v>
      </c>
      <c r="I5" s="545">
        <f>SUM(I6:I42)</f>
        <v>31</v>
      </c>
    </row>
    <row r="6" spans="1:14" s="44" customFormat="1">
      <c r="A6" s="61">
        <v>38</v>
      </c>
      <c r="B6" s="1369" t="s">
        <v>529</v>
      </c>
      <c r="C6" s="48"/>
      <c r="D6" s="1368"/>
      <c r="E6" s="143">
        <f>IF(C7=2,4,SUM(C7:C8))</f>
        <v>0</v>
      </c>
      <c r="F6" s="140">
        <f>IF(C7="2","100%",IF(C8="NA","100%",E6/(G6*2)))</f>
        <v>0</v>
      </c>
      <c r="G6" s="541">
        <f>I6</f>
        <v>2</v>
      </c>
      <c r="H6" s="42"/>
      <c r="I6" s="44">
        <f>ROWS(C7:C8)</f>
        <v>2</v>
      </c>
    </row>
    <row r="7" spans="1:14" ht="30">
      <c r="A7" s="30"/>
      <c r="B7" s="155" t="s">
        <v>28</v>
      </c>
      <c r="C7" s="1240"/>
      <c r="D7" s="100"/>
      <c r="E7" s="255"/>
      <c r="F7" s="141"/>
      <c r="G7" s="546"/>
    </row>
    <row r="8" spans="1:14" s="44" customFormat="1" ht="45">
      <c r="A8" s="154"/>
      <c r="B8" s="46" t="s">
        <v>583</v>
      </c>
      <c r="C8" s="1590"/>
      <c r="D8" s="100"/>
      <c r="E8" s="150"/>
      <c r="F8" s="141"/>
      <c r="G8" s="547"/>
      <c r="H8" s="43"/>
    </row>
    <row r="9" spans="1:14" s="44" customFormat="1">
      <c r="A9" s="154">
        <v>39</v>
      </c>
      <c r="B9" s="5" t="s">
        <v>504</v>
      </c>
      <c r="C9" s="7"/>
      <c r="D9" s="168"/>
      <c r="E9" s="173">
        <f>SUMIF(C10:C21,"&lt;&gt;na")</f>
        <v>0</v>
      </c>
      <c r="F9" s="156">
        <f>IF(G9=0,"NA",E9/(2*G9))</f>
        <v>0</v>
      </c>
      <c r="G9" s="548">
        <f>COUNTIF(C10:C21,"&lt;&gt;na")</f>
        <v>12</v>
      </c>
      <c r="I9" s="44">
        <f>ROWS(C10:C21)</f>
        <v>12</v>
      </c>
    </row>
    <row r="10" spans="1:14" ht="45">
      <c r="A10" s="30"/>
      <c r="B10" s="265" t="s">
        <v>518</v>
      </c>
      <c r="C10" s="14"/>
      <c r="D10" s="100"/>
      <c r="E10" s="39"/>
      <c r="F10" s="39"/>
      <c r="G10" s="545"/>
    </row>
    <row r="11" spans="1:14" s="44" customFormat="1" ht="30">
      <c r="A11" s="154"/>
      <c r="B11" s="266" t="s">
        <v>119</v>
      </c>
      <c r="C11" s="14"/>
      <c r="D11" s="100"/>
      <c r="E11" s="103"/>
      <c r="F11" s="103"/>
      <c r="G11" s="549"/>
    </row>
    <row r="12" spans="1:14" s="44" customFormat="1" ht="30">
      <c r="A12" s="154"/>
      <c r="B12" s="267" t="s">
        <v>120</v>
      </c>
      <c r="C12" s="14"/>
      <c r="D12" s="100"/>
      <c r="E12" s="103"/>
      <c r="F12" s="103"/>
      <c r="G12" s="549"/>
    </row>
    <row r="13" spans="1:14" s="44" customFormat="1" ht="30">
      <c r="A13" s="154"/>
      <c r="B13" s="268" t="s">
        <v>121</v>
      </c>
      <c r="C13" s="14"/>
      <c r="D13" s="100"/>
      <c r="E13" s="103"/>
      <c r="F13" s="103"/>
      <c r="G13" s="549"/>
    </row>
    <row r="14" spans="1:14" s="44" customFormat="1" ht="30">
      <c r="A14" s="154"/>
      <c r="B14" s="268" t="s">
        <v>383</v>
      </c>
      <c r="C14" s="14"/>
      <c r="D14" s="100"/>
      <c r="E14" s="103"/>
      <c r="F14" s="103"/>
      <c r="G14" s="549"/>
    </row>
    <row r="15" spans="1:14" s="44" customFormat="1">
      <c r="A15" s="154"/>
      <c r="B15" s="268" t="s">
        <v>437</v>
      </c>
      <c r="C15" s="14"/>
      <c r="D15" s="100"/>
      <c r="E15" s="103"/>
      <c r="F15" s="103"/>
      <c r="G15" s="549"/>
    </row>
    <row r="16" spans="1:14" s="44" customFormat="1">
      <c r="A16" s="154"/>
      <c r="B16" s="268" t="s">
        <v>438</v>
      </c>
      <c r="C16" s="14"/>
      <c r="D16" s="100"/>
      <c r="E16" s="103"/>
      <c r="F16" s="103"/>
      <c r="G16" s="549"/>
    </row>
    <row r="17" spans="1:9" s="44" customFormat="1" ht="30">
      <c r="A17" s="154"/>
      <c r="B17" s="269" t="s">
        <v>505</v>
      </c>
      <c r="C17" s="14"/>
      <c r="D17" s="100"/>
      <c r="E17" s="103"/>
      <c r="F17" s="103"/>
      <c r="G17" s="549"/>
    </row>
    <row r="18" spans="1:9" s="44" customFormat="1" ht="30">
      <c r="A18" s="154"/>
      <c r="B18" s="270" t="s">
        <v>122</v>
      </c>
      <c r="C18" s="14"/>
      <c r="D18" s="100"/>
      <c r="E18" s="103"/>
      <c r="F18" s="103"/>
      <c r="G18" s="549"/>
    </row>
    <row r="19" spans="1:9" s="44" customFormat="1" ht="30">
      <c r="A19" s="154"/>
      <c r="B19" s="271" t="s">
        <v>444</v>
      </c>
      <c r="C19" s="14"/>
      <c r="D19" s="100"/>
      <c r="E19" s="103"/>
      <c r="F19" s="103"/>
      <c r="G19" s="549"/>
    </row>
    <row r="20" spans="1:9" s="44" customFormat="1" ht="45">
      <c r="A20" s="154"/>
      <c r="B20" s="267" t="s">
        <v>123</v>
      </c>
      <c r="C20" s="14"/>
      <c r="D20" s="100"/>
      <c r="E20" s="103"/>
      <c r="F20" s="103"/>
      <c r="G20" s="549"/>
      <c r="H20" s="60"/>
    </row>
    <row r="21" spans="1:9" s="44" customFormat="1" ht="45">
      <c r="A21" s="154"/>
      <c r="B21" s="275" t="s">
        <v>577</v>
      </c>
      <c r="C21" s="14"/>
      <c r="D21" s="100"/>
      <c r="E21" s="103"/>
      <c r="F21" s="103"/>
      <c r="G21" s="549"/>
      <c r="H21" s="60"/>
    </row>
    <row r="22" spans="1:9" s="44" customFormat="1">
      <c r="A22" s="159">
        <v>40</v>
      </c>
      <c r="B22" s="27" t="s">
        <v>443</v>
      </c>
      <c r="C22" s="182"/>
      <c r="D22" s="160"/>
      <c r="E22" s="7">
        <f>SUMIF(C23:C25,"&lt;&gt;na")</f>
        <v>0</v>
      </c>
      <c r="F22" s="3">
        <f>IF(G22=0,"NA",E22/(2*G22))</f>
        <v>0</v>
      </c>
      <c r="G22" s="546">
        <f>COUNTIF(C23:C25,"&lt;&gt;na")</f>
        <v>3</v>
      </c>
      <c r="H22" s="43"/>
      <c r="I22" s="44">
        <f>ROWS(C23:C25)</f>
        <v>3</v>
      </c>
    </row>
    <row r="23" spans="1:9" s="56" customFormat="1" ht="75">
      <c r="A23" s="18"/>
      <c r="B23" s="113" t="s">
        <v>486</v>
      </c>
      <c r="C23" s="14"/>
      <c r="D23" s="100"/>
      <c r="E23" s="18"/>
      <c r="F23" s="1236"/>
      <c r="G23" s="550"/>
      <c r="H23" s="55"/>
    </row>
    <row r="24" spans="1:9" s="56" customFormat="1" ht="75">
      <c r="A24" s="18"/>
      <c r="B24" s="37" t="s">
        <v>451</v>
      </c>
      <c r="C24" s="14"/>
      <c r="D24" s="100"/>
      <c r="E24" s="18"/>
      <c r="F24" s="1236"/>
      <c r="G24" s="550"/>
      <c r="H24" s="55"/>
    </row>
    <row r="25" spans="1:9" s="56" customFormat="1" ht="45">
      <c r="A25" s="18"/>
      <c r="B25" s="536" t="s">
        <v>599</v>
      </c>
      <c r="C25" s="14"/>
      <c r="D25" s="100"/>
      <c r="E25" s="18"/>
      <c r="F25" s="1236"/>
      <c r="G25" s="542"/>
      <c r="H25" s="55"/>
    </row>
    <row r="26" spans="1:9" s="56" customFormat="1">
      <c r="A26" s="109">
        <v>41</v>
      </c>
      <c r="B26" s="27" t="s">
        <v>463</v>
      </c>
      <c r="C26" s="185"/>
      <c r="D26" s="49"/>
      <c r="E26" s="50">
        <f>SUMIF(C27:C34,"&lt;&gt;na")</f>
        <v>0</v>
      </c>
      <c r="F26" s="156">
        <f>IF(G26=0,"NA",E26/(2*G26))</f>
        <v>0</v>
      </c>
      <c r="G26" s="551">
        <f>COUNTIF(C27:C34,"&lt;&gt;na")</f>
        <v>8</v>
      </c>
      <c r="H26" s="55"/>
      <c r="I26" s="44">
        <f>ROWS(C27:C34)</f>
        <v>8</v>
      </c>
    </row>
    <row r="27" spans="1:9" s="56" customFormat="1" ht="30">
      <c r="A27" s="109"/>
      <c r="B27" s="112" t="s">
        <v>464</v>
      </c>
      <c r="C27" s="535"/>
      <c r="D27" s="100"/>
      <c r="E27" s="187"/>
      <c r="F27" s="1447"/>
      <c r="G27" s="551"/>
      <c r="H27" s="55"/>
    </row>
    <row r="28" spans="1:9" s="56" customFormat="1" ht="30">
      <c r="A28" s="109"/>
      <c r="B28" s="112" t="s">
        <v>579</v>
      </c>
      <c r="C28" s="535"/>
      <c r="D28" s="100"/>
      <c r="E28" s="187"/>
      <c r="F28" s="1447"/>
      <c r="G28" s="551"/>
      <c r="H28" s="55"/>
    </row>
    <row r="29" spans="1:9" s="56" customFormat="1" ht="30">
      <c r="A29" s="109"/>
      <c r="B29" s="184" t="s">
        <v>107</v>
      </c>
      <c r="C29" s="14"/>
      <c r="D29" s="100"/>
      <c r="E29" s="187"/>
      <c r="F29" s="1447"/>
      <c r="G29" s="551"/>
      <c r="H29" s="55"/>
    </row>
    <row r="30" spans="1:9" s="56" customFormat="1">
      <c r="A30" s="109"/>
      <c r="B30" s="188" t="s">
        <v>108</v>
      </c>
      <c r="C30" s="14"/>
      <c r="D30" s="100"/>
      <c r="E30" s="187"/>
      <c r="F30" s="1447"/>
      <c r="G30" s="551"/>
      <c r="H30" s="55"/>
    </row>
    <row r="31" spans="1:9" s="104" customFormat="1" ht="45">
      <c r="A31" s="194"/>
      <c r="B31" s="195" t="s">
        <v>104</v>
      </c>
      <c r="C31" s="14"/>
      <c r="D31" s="100"/>
      <c r="E31" s="187"/>
      <c r="F31" s="1448"/>
      <c r="G31" s="552"/>
      <c r="H31" s="193"/>
    </row>
    <row r="32" spans="1:9" s="56" customFormat="1" ht="30">
      <c r="A32" s="109"/>
      <c r="B32" s="112" t="s">
        <v>465</v>
      </c>
      <c r="C32" s="14"/>
      <c r="D32" s="100"/>
      <c r="E32" s="187"/>
      <c r="F32" s="1447"/>
      <c r="G32" s="551"/>
      <c r="H32" s="55"/>
    </row>
    <row r="33" spans="1:9" s="104" customFormat="1" ht="30">
      <c r="A33" s="194"/>
      <c r="B33" s="184" t="s">
        <v>109</v>
      </c>
      <c r="C33" s="14"/>
      <c r="D33" s="100"/>
      <c r="E33" s="187"/>
      <c r="F33" s="1448"/>
      <c r="G33" s="552"/>
      <c r="H33" s="193"/>
    </row>
    <row r="34" spans="1:9" s="104" customFormat="1" ht="45">
      <c r="A34" s="194"/>
      <c r="B34" s="184" t="s">
        <v>580</v>
      </c>
      <c r="C34" s="535"/>
      <c r="D34" s="100"/>
      <c r="E34" s="187"/>
      <c r="F34" s="1448"/>
      <c r="G34" s="552"/>
      <c r="H34" s="193"/>
    </row>
    <row r="35" spans="1:9" s="56" customFormat="1">
      <c r="A35" s="109">
        <v>42</v>
      </c>
      <c r="B35" s="27" t="s">
        <v>63</v>
      </c>
      <c r="C35" s="186"/>
      <c r="D35" s="62"/>
      <c r="E35" s="50">
        <f>SUMIF(C36:C39,"&lt;&gt;na")</f>
        <v>0</v>
      </c>
      <c r="F35" s="3">
        <f>IF(G35=0,"NA",E35/(2*G35))</f>
        <v>0</v>
      </c>
      <c r="G35" s="553">
        <f>COUNTIF(C36:C39,"&lt;&gt;na")</f>
        <v>4</v>
      </c>
      <c r="H35" s="55"/>
      <c r="I35" s="44">
        <f>ROWS(C36:C39)</f>
        <v>4</v>
      </c>
    </row>
    <row r="36" spans="1:9" s="44" customFormat="1" ht="30">
      <c r="A36" s="154"/>
      <c r="B36" s="22" t="s">
        <v>462</v>
      </c>
      <c r="C36" s="535"/>
      <c r="D36" s="100"/>
      <c r="E36" s="87"/>
      <c r="F36" s="190"/>
      <c r="G36" s="554"/>
      <c r="H36" s="43"/>
    </row>
    <row r="37" spans="1:9" s="44" customFormat="1" ht="45">
      <c r="A37" s="277"/>
      <c r="B37" s="278" t="s">
        <v>124</v>
      </c>
      <c r="C37" s="535"/>
      <c r="D37" s="100"/>
      <c r="E37" s="279"/>
      <c r="F37" s="190"/>
      <c r="G37" s="554"/>
      <c r="H37" s="43"/>
    </row>
    <row r="38" spans="1:9" s="44" customFormat="1" ht="30">
      <c r="A38" s="277"/>
      <c r="B38" s="278" t="s">
        <v>582</v>
      </c>
      <c r="C38" s="535"/>
      <c r="D38" s="100"/>
      <c r="E38" s="279"/>
      <c r="F38" s="190"/>
      <c r="G38" s="554"/>
      <c r="H38" s="43"/>
    </row>
    <row r="39" spans="1:9" s="44" customFormat="1" ht="60">
      <c r="A39" s="277"/>
      <c r="B39" s="278" t="s">
        <v>603</v>
      </c>
      <c r="C39" s="14"/>
      <c r="D39" s="100"/>
      <c r="E39" s="279"/>
      <c r="F39" s="190"/>
      <c r="G39" s="554"/>
      <c r="H39" s="43"/>
    </row>
    <row r="40" spans="1:9" s="44" customFormat="1">
      <c r="A40" s="154">
        <v>43</v>
      </c>
      <c r="B40" s="27" t="s">
        <v>578</v>
      </c>
      <c r="C40" s="186"/>
      <c r="D40" s="62"/>
      <c r="E40" s="50">
        <f>SUMIF(C41:C41,"&lt;&gt;na")</f>
        <v>0</v>
      </c>
      <c r="F40" s="3">
        <f>IF(G40=0,"NA",E40/(2*G40))</f>
        <v>0</v>
      </c>
      <c r="G40" s="553">
        <f>COUNTIF(C40,"&lt;&gt;na")</f>
        <v>1</v>
      </c>
      <c r="H40" s="43"/>
      <c r="I40" s="44">
        <f>ROWS(C41)</f>
        <v>1</v>
      </c>
    </row>
    <row r="41" spans="1:9" s="44" customFormat="1" ht="45" customHeight="1">
      <c r="A41" s="154"/>
      <c r="B41" s="37" t="s">
        <v>581</v>
      </c>
      <c r="C41" s="535"/>
      <c r="D41" s="100"/>
      <c r="E41" s="23"/>
      <c r="F41" s="190"/>
      <c r="G41" s="554"/>
      <c r="H41" s="43"/>
    </row>
    <row r="42" spans="1:9" s="44" customFormat="1" ht="60">
      <c r="A42" s="904"/>
      <c r="B42" s="1446" t="s">
        <v>700</v>
      </c>
      <c r="C42" s="907"/>
      <c r="D42" s="905"/>
      <c r="E42" s="904">
        <f>C42</f>
        <v>0</v>
      </c>
      <c r="F42" s="3">
        <f>IF(G42=0,"NA",E42/(2*G42))</f>
        <v>0</v>
      </c>
      <c r="G42" s="553">
        <f>COUNTIF(C42,"&lt;&gt;na")</f>
        <v>1</v>
      </c>
      <c r="H42" s="836"/>
      <c r="I42" s="776">
        <v>1</v>
      </c>
    </row>
    <row r="43" spans="1:9" s="44" customFormat="1">
      <c r="A43" s="280"/>
      <c r="B43" s="281" t="s">
        <v>427</v>
      </c>
      <c r="C43" s="282">
        <f>E5</f>
        <v>0</v>
      </c>
      <c r="D43" s="283" t="s">
        <v>364</v>
      </c>
      <c r="E43" s="284"/>
      <c r="F43" s="539">
        <f>F4</f>
        <v>0</v>
      </c>
      <c r="G43" s="555"/>
      <c r="H43" s="43"/>
    </row>
  </sheetData>
  <sheetProtection algorithmName="SHA-512" hashValue="o/aUdMhu5pHoF3XcThI5AZYfVEaQ8BbrGlr14MGKYJtuofXVVKkWkmCOMvWzOJaLO3dXrMNxZFmLa3vxDNIy5A==" saltValue="aUKbVIrB9CH4HLadIgVjLg==" spinCount="100000" sheet="1" objects="1" scenarios="1" selectLockedCells="1"/>
  <dataConsolidate/>
  <phoneticPr fontId="7" type="noConversion"/>
  <conditionalFormatting sqref="E2">
    <cfRule type="cellIs" dxfId="87" priority="3" operator="equal">
      <formula>$F$2</formula>
    </cfRule>
  </conditionalFormatting>
  <conditionalFormatting sqref="F4:F6 F9:F30">
    <cfRule type="cellIs" dxfId="86" priority="13" operator="greaterThan">
      <formula>0.5</formula>
    </cfRule>
  </conditionalFormatting>
  <conditionalFormatting sqref="F4:F6 F30">
    <cfRule type="cellIs" dxfId="85" priority="12" operator="greaterThan">
      <formula>0.49</formula>
    </cfRule>
  </conditionalFormatting>
  <conditionalFormatting sqref="F9 F22 F26 F35 F40">
    <cfRule type="cellIs" dxfId="84" priority="15" operator="greaterThan">
      <formula>0.49</formula>
    </cfRule>
  </conditionalFormatting>
  <conditionalFormatting sqref="F35 F40">
    <cfRule type="cellIs" dxfId="83" priority="14" operator="greaterThan">
      <formula>0.5</formula>
    </cfRule>
  </conditionalFormatting>
  <conditionalFormatting sqref="F42:F43">
    <cfRule type="cellIs" dxfId="82" priority="1" operator="greaterThan">
      <formula>0.5</formula>
    </cfRule>
    <cfRule type="cellIs" dxfId="81" priority="2" operator="greaterThan">
      <formula>0.49</formula>
    </cfRule>
  </conditionalFormatting>
  <dataValidations xWindow="703" yWindow="361" count="8">
    <dataValidation type="list" showInputMessage="1" showErrorMessage="1" promptTitle="PREENCHIMENTO" prompt="2 = Cumpre _x000a_1= Cumpre 50% ou em estudo_x000a_0= Não Cumpre 50% das questões_x000a_NA= Não Aplicável" sqref="C40" xr:uid="{00000000-0002-0000-0A00-000000000000}">
      <formula1>"0,1,2,NA"</formula1>
    </dataValidation>
    <dataValidation type="whole" allowBlank="1" showInputMessage="1" showErrorMessage="1" error="Valor só pode ser 2" sqref="C22 C35" xr:uid="{00000000-0002-0000-0A00-000001000000}">
      <formula1>2</formula1>
      <formula2>2</formula2>
    </dataValidation>
    <dataValidation type="list" allowBlank="1" showInputMessage="1" showErrorMessage="1" errorTitle="Preenchimento:" error="Se acessível = NA" promptTitle="Nota:" prompt="NA= Se o espaço for acessível_x000a__x000a_2 =Existe um acesso online_x000a_1= Está em estudoum acesso online_x000a_0= Não existe um acesso online" sqref="C8" xr:uid="{00000000-0002-0000-0A00-000002000000}">
      <formula1>INDIRECT("d_"&amp;$C$7)</formula1>
    </dataValidation>
    <dataValidation type="list" showErrorMessage="1" error="Apenas valores: 0, 1, 2 ou NA" promptTitle="PREENCHIMENTO" prompt="2 = Cumpre _x000a_1= Cumpre 50% ou em estudo_x000a_0= Não Cumpre 50% das questões_x000a_NA= Não Aplicável" sqref="C10:C21 C29:C33 C39 C23:C25" xr:uid="{00000000-0002-0000-0A00-000003000000}">
      <formula1>"0,1,2,NA"</formula1>
    </dataValidation>
    <dataValidation type="list" showErrorMessage="1" error="Apenas valores 0, 1 ou  2 " promptTitle="PREENCHIMENTO" prompt="2 = Cumpre _x000a_1= Cumpre 50% ou em estudo_x000a_0= Não Cumpre 50% das questões_x000a_NA= Não Aplicável" sqref="C27 C41 C36:C38 C34" xr:uid="{00000000-0002-0000-0A00-000004000000}">
      <formula1>"0,1,2"</formula1>
    </dataValidation>
    <dataValidation type="list" allowBlank="1" showInputMessage="1" showErrorMessage="1" errorTitle="Utilizar a lista pendente" error="Apenas permite valores entre 0 e 2" promptTitle="Preenchimento" prompt="2 = Acessível_x000a_1 = Parcialmente_x000a_0 = Inacessível_x000a_" sqref="C7" xr:uid="{00000000-0002-0000-0A00-000005000000}">
      <formula1>"0,1,2"</formula1>
    </dataValidation>
    <dataValidation type="list" showInputMessage="1" showErrorMessage="1" errorTitle="Corrigir!" error="Apenas são permitidos valores 0 ou 2" prompt="2 = Cumpre_x000d_1= Cumpre 50% ou em estudo_x000a_0= Não cumpre_x000a_" sqref="C42" xr:uid="{00000000-0002-0000-0A00-000006000000}">
      <formula1>"0,1,2"</formula1>
    </dataValidation>
    <dataValidation type="list" showErrorMessage="1" error="Apenas valores 0, 1 , 2 ou NA " promptTitle="PREENCHIMENTO" prompt="2 = Cumpre _x000a_1= Cumpre 50% ou em estudo_x000a_0= Não Cumpre 50% das questões_x000a_NA= Não Aplicável" sqref="C28" xr:uid="{00000000-0002-0000-0A00-000007000000}">
      <formula1>"0,1,2,NA"</formula1>
    </dataValidation>
  </dataValidations>
  <pageMargins left="0.98" right="0.94" top="1.77" bottom="0.94" header="0.35" footer="0.39"/>
  <pageSetup paperSize="9" scale="78" orientation="portrait" horizontalDpi="300" verticalDpi="300"/>
  <headerFooter>
    <oddHeader>&amp;L&amp;"Calibri,Normal"&amp;9
Diagnóstico de Acessibilidade  
&amp;F
&amp;C&amp;"System Font,Normal"&amp;10&amp;K000000&amp;G</oddHeader>
    <oddFooter>&amp;L&amp;"Calibri,Normal"&amp;7MMP 2024&amp;C&amp;"Calibri (corpo),Normal"&amp;7&amp;K000000&amp;A    
&amp;R&amp;"Calibri (corpo),Normal"&amp;7&amp;K000000&amp;P / &amp;N</oddFooter>
  </headerFooter>
  <ignoredErrors>
    <ignoredError sqref="F5" formula="1"/>
  </ignoredErrors>
  <legacyDrawingHF r:id="rId1"/>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5">
    <tabColor theme="1"/>
  </sheetPr>
  <dimension ref="A1:M46"/>
  <sheetViews>
    <sheetView zoomScale="150" zoomScaleNormal="150" workbookViewId="0">
      <selection activeCell="C7" sqref="C7"/>
    </sheetView>
  </sheetViews>
  <sheetFormatPr defaultColWidth="0" defaultRowHeight="15" customHeight="1" zeroHeight="1"/>
  <cols>
    <col min="1" max="1" width="3.09765625" style="135" customWidth="1"/>
    <col min="2" max="2" width="32.3984375" style="12" customWidth="1"/>
    <col min="3" max="3" width="5.09765625" style="135" customWidth="1"/>
    <col min="4" max="4" width="14.69921875" style="12" customWidth="1"/>
    <col min="5" max="5" width="3.8984375" style="135" customWidth="1"/>
    <col min="6" max="6" width="4.19921875" style="12" customWidth="1"/>
    <col min="7" max="7" width="6.09765625" style="44" hidden="1" customWidth="1"/>
    <col min="8" max="8" width="6.8984375" style="12" hidden="1" customWidth="1"/>
    <col min="9" max="16384" width="8.59765625" style="12" hidden="1"/>
  </cols>
  <sheetData>
    <row r="1" spans="1:13" s="220" customFormat="1" ht="12.75">
      <c r="A1" s="764" t="s">
        <v>46</v>
      </c>
      <c r="B1" s="765"/>
      <c r="C1" s="765"/>
      <c r="D1" s="765"/>
      <c r="E1" s="861" t="s">
        <v>622</v>
      </c>
      <c r="F1" s="912">
        <f>E2/F2</f>
        <v>0</v>
      </c>
      <c r="K1" s="221" t="s">
        <v>530</v>
      </c>
      <c r="L1" s="221" t="s">
        <v>531</v>
      </c>
      <c r="M1" s="222" t="s">
        <v>532</v>
      </c>
    </row>
    <row r="2" spans="1:13" s="220" customFormat="1" ht="12.75">
      <c r="A2" s="764" t="s">
        <v>552</v>
      </c>
      <c r="B2" s="765"/>
      <c r="C2" s="765"/>
      <c r="D2" s="766"/>
      <c r="E2" s="859">
        <f>COUNTA(C7:C29)</f>
        <v>0</v>
      </c>
      <c r="F2" s="859">
        <f>I4</f>
        <v>21</v>
      </c>
      <c r="K2" s="223">
        <v>0</v>
      </c>
      <c r="L2" s="223">
        <v>0</v>
      </c>
      <c r="M2" s="224" t="s">
        <v>64</v>
      </c>
    </row>
    <row r="3" spans="1:13" s="2" customFormat="1">
      <c r="A3" s="78" t="s">
        <v>1</v>
      </c>
      <c r="B3" s="98" t="s">
        <v>44</v>
      </c>
      <c r="C3" s="79" t="s">
        <v>510</v>
      </c>
      <c r="D3" s="80" t="s">
        <v>45</v>
      </c>
      <c r="E3" s="136" t="s">
        <v>515</v>
      </c>
      <c r="F3" s="136" t="s">
        <v>516</v>
      </c>
      <c r="K3" s="217">
        <v>1</v>
      </c>
      <c r="L3" s="217">
        <v>1</v>
      </c>
      <c r="M3" s="36"/>
    </row>
    <row r="4" spans="1:13" s="84" customFormat="1">
      <c r="A4" s="164" t="s">
        <v>491</v>
      </c>
      <c r="B4" s="180" t="s">
        <v>942</v>
      </c>
      <c r="C4" s="89"/>
      <c r="D4" s="254" t="s">
        <v>519</v>
      </c>
      <c r="E4" s="89">
        <f>C30</f>
        <v>0</v>
      </c>
      <c r="F4" s="1234">
        <f>IF(C7=2,F5,IF(C7=1,MIN("51%",F5),MIN("49%",F5)))</f>
        <v>0</v>
      </c>
      <c r="G4" s="42">
        <f>SUM(G6:G29)</f>
        <v>21</v>
      </c>
      <c r="H4" s="107" t="s">
        <v>27</v>
      </c>
      <c r="I4" s="42">
        <f>SUM(I6:I29)</f>
        <v>21</v>
      </c>
      <c r="K4" s="217">
        <v>2</v>
      </c>
      <c r="L4" s="217">
        <v>2</v>
      </c>
      <c r="M4" s="36"/>
    </row>
    <row r="5" spans="1:13">
      <c r="A5" s="159"/>
      <c r="B5" s="85"/>
      <c r="C5" s="197"/>
      <c r="D5" s="22"/>
      <c r="E5" s="159">
        <f>E4</f>
        <v>0</v>
      </c>
      <c r="F5" s="156">
        <f>IF(G4=0,"0",E4/(2*G4))</f>
        <v>0</v>
      </c>
    </row>
    <row r="6" spans="1:13">
      <c r="A6" s="198">
        <v>44</v>
      </c>
      <c r="B6" s="914" t="s">
        <v>668</v>
      </c>
      <c r="C6" s="182"/>
      <c r="D6" s="160"/>
      <c r="E6" s="173">
        <f>SUMIF(C7:C22,"&lt;&gt;na")</f>
        <v>0</v>
      </c>
      <c r="F6" s="156">
        <f>IF(G6=0,"0",E6/(2*G6))</f>
        <v>0</v>
      </c>
      <c r="G6" s="51">
        <f>COUNTIF(C7:C22,"&lt;&gt;na")</f>
        <v>16</v>
      </c>
      <c r="H6" s="43"/>
      <c r="I6" s="12">
        <f>ROWS(C7:C22)</f>
        <v>16</v>
      </c>
    </row>
    <row r="7" spans="1:13" s="17" customFormat="1" ht="30">
      <c r="A7" s="198"/>
      <c r="B7" s="1233" t="s">
        <v>946</v>
      </c>
      <c r="C7" s="1235"/>
      <c r="D7" s="1518"/>
      <c r="E7" s="201"/>
      <c r="F7" s="201"/>
      <c r="G7" s="54"/>
      <c r="H7" s="43"/>
    </row>
    <row r="8" spans="1:13" s="17" customFormat="1">
      <c r="A8" s="198"/>
      <c r="B8" s="85" t="s">
        <v>126</v>
      </c>
      <c r="C8" s="14"/>
      <c r="D8" s="192"/>
      <c r="E8" s="202"/>
      <c r="F8" s="201"/>
      <c r="G8" s="54"/>
      <c r="H8" s="43"/>
    </row>
    <row r="9" spans="1:13" s="17" customFormat="1">
      <c r="A9" s="198"/>
      <c r="B9" s="85" t="s">
        <v>83</v>
      </c>
      <c r="C9" s="14"/>
      <c r="D9" s="192"/>
      <c r="E9" s="201"/>
      <c r="F9" s="201"/>
      <c r="G9" s="75"/>
      <c r="H9" s="117"/>
    </row>
    <row r="10" spans="1:13" s="17" customFormat="1">
      <c r="A10" s="198"/>
      <c r="B10" s="165" t="s">
        <v>369</v>
      </c>
      <c r="C10" s="14"/>
      <c r="D10" s="192"/>
      <c r="E10" s="201"/>
      <c r="F10" s="191"/>
      <c r="G10" s="75"/>
      <c r="H10" s="117"/>
    </row>
    <row r="11" spans="1:13" s="1527" customFormat="1">
      <c r="A11" s="198"/>
      <c r="B11" s="1524" t="s">
        <v>127</v>
      </c>
      <c r="C11" s="14"/>
      <c r="D11" s="1538"/>
      <c r="E11" s="201"/>
      <c r="F11" s="201"/>
      <c r="G11" s="1525"/>
      <c r="H11" s="1526"/>
    </row>
    <row r="12" spans="1:13" s="1527" customFormat="1" ht="30">
      <c r="A12" s="198"/>
      <c r="B12" s="1524" t="s">
        <v>856</v>
      </c>
      <c r="C12" s="14"/>
      <c r="D12" s="1538"/>
      <c r="E12" s="201"/>
      <c r="F12" s="201"/>
      <c r="G12" s="1525"/>
      <c r="H12" s="1526"/>
    </row>
    <row r="13" spans="1:13" s="17" customFormat="1" ht="45">
      <c r="A13" s="154"/>
      <c r="B13" s="32" t="s">
        <v>468</v>
      </c>
      <c r="C13" s="14"/>
      <c r="D13" s="192"/>
      <c r="E13" s="39"/>
      <c r="F13" s="39"/>
      <c r="G13" s="75"/>
      <c r="H13" s="117"/>
    </row>
    <row r="14" spans="1:13" s="17" customFormat="1" ht="30">
      <c r="A14" s="154"/>
      <c r="B14" s="32" t="s">
        <v>122</v>
      </c>
      <c r="C14" s="14"/>
      <c r="D14" s="192"/>
      <c r="E14" s="39"/>
      <c r="F14" s="39"/>
      <c r="G14" s="75"/>
      <c r="H14" s="117"/>
    </row>
    <row r="15" spans="1:13" s="17" customFormat="1">
      <c r="A15" s="154"/>
      <c r="B15" s="175" t="s">
        <v>444</v>
      </c>
      <c r="C15" s="14"/>
      <c r="D15" s="192"/>
      <c r="E15" s="39"/>
      <c r="F15" s="39"/>
      <c r="G15" s="75"/>
      <c r="H15" s="117"/>
    </row>
    <row r="16" spans="1:13" s="17" customFormat="1" ht="30">
      <c r="A16" s="198"/>
      <c r="B16" s="85" t="s">
        <v>128</v>
      </c>
      <c r="C16" s="14"/>
      <c r="D16" s="192"/>
      <c r="E16" s="201"/>
      <c r="F16" s="201"/>
      <c r="G16" s="75"/>
      <c r="H16" s="117"/>
    </row>
    <row r="17" spans="1:9" s="17" customFormat="1" ht="30">
      <c r="A17" s="198"/>
      <c r="B17" s="85" t="s">
        <v>129</v>
      </c>
      <c r="C17" s="14"/>
      <c r="D17" s="192"/>
      <c r="E17" s="201"/>
      <c r="F17" s="201"/>
      <c r="G17" s="75"/>
      <c r="H17" s="117"/>
    </row>
    <row r="18" spans="1:9" s="17" customFormat="1">
      <c r="A18" s="198"/>
      <c r="B18" s="199" t="s">
        <v>130</v>
      </c>
      <c r="C18" s="14"/>
      <c r="D18" s="192"/>
      <c r="E18" s="201"/>
      <c r="F18" s="203"/>
      <c r="G18" s="75"/>
      <c r="H18" s="117"/>
    </row>
    <row r="19" spans="1:9" s="17" customFormat="1">
      <c r="A19" s="198"/>
      <c r="B19" s="204" t="s">
        <v>131</v>
      </c>
      <c r="C19" s="14"/>
      <c r="D19" s="192"/>
      <c r="E19" s="201"/>
      <c r="F19" s="205"/>
      <c r="G19" s="75"/>
      <c r="H19" s="117"/>
    </row>
    <row r="20" spans="1:9" s="17" customFormat="1">
      <c r="A20" s="206"/>
      <c r="B20" s="204" t="s">
        <v>132</v>
      </c>
      <c r="C20" s="14"/>
      <c r="D20" s="1515"/>
      <c r="E20" s="201"/>
      <c r="F20" s="201"/>
      <c r="G20" s="75"/>
      <c r="H20" s="117"/>
    </row>
    <row r="21" spans="1:9" s="17" customFormat="1" ht="30">
      <c r="A21" s="198"/>
      <c r="B21" s="199" t="s">
        <v>133</v>
      </c>
      <c r="C21" s="14"/>
      <c r="D21" s="1515"/>
      <c r="E21" s="201"/>
      <c r="F21" s="102"/>
      <c r="G21" s="75"/>
      <c r="H21" s="117"/>
    </row>
    <row r="22" spans="1:9" ht="30">
      <c r="A22" s="198"/>
      <c r="B22" s="1524" t="s">
        <v>134</v>
      </c>
      <c r="C22" s="14"/>
      <c r="D22" s="1518"/>
      <c r="E22" s="201"/>
      <c r="F22" s="201"/>
      <c r="G22" s="75"/>
      <c r="H22" s="60"/>
    </row>
    <row r="23" spans="1:9">
      <c r="A23" s="198">
        <v>45</v>
      </c>
      <c r="B23" s="914" t="s">
        <v>642</v>
      </c>
      <c r="C23" s="182"/>
      <c r="D23" s="160"/>
      <c r="E23" s="173">
        <f>SUMIF(C24:C25,"&lt;&gt;na")</f>
        <v>0</v>
      </c>
      <c r="F23" s="156">
        <f>IF(G23=0,"NA",E23/(2*G23))</f>
        <v>0</v>
      </c>
      <c r="G23" s="51">
        <f>COUNTIF(C24:C25,"&lt;&gt;na")</f>
        <v>2</v>
      </c>
      <c r="H23" s="43"/>
      <c r="I23" s="12">
        <f>ROWS(C24:C25)</f>
        <v>2</v>
      </c>
    </row>
    <row r="24" spans="1:9">
      <c r="A24" s="198"/>
      <c r="B24" s="913" t="s">
        <v>641</v>
      </c>
      <c r="C24" s="14"/>
      <c r="D24" s="200"/>
      <c r="E24" s="201"/>
      <c r="F24" s="201"/>
      <c r="G24" s="75"/>
      <c r="H24" s="60"/>
    </row>
    <row r="25" spans="1:9" ht="60">
      <c r="A25" s="198"/>
      <c r="B25" s="910" t="s">
        <v>640</v>
      </c>
      <c r="C25" s="14"/>
      <c r="D25" s="200"/>
      <c r="E25" s="201"/>
      <c r="F25" s="201"/>
      <c r="G25" s="75"/>
      <c r="H25" s="60"/>
    </row>
    <row r="26" spans="1:9">
      <c r="A26" s="198">
        <v>46</v>
      </c>
      <c r="B26" s="914" t="s">
        <v>643</v>
      </c>
      <c r="C26" s="182"/>
      <c r="D26" s="160"/>
      <c r="E26" s="173">
        <f>SUMIF(C27:C28,"&lt;&gt;na")</f>
        <v>0</v>
      </c>
      <c r="F26" s="156">
        <f>IF(G26=0,"NA",E26/(2*G26))</f>
        <v>0</v>
      </c>
      <c r="G26" s="51">
        <f>COUNTIF(C27:C28,"&lt;&gt;na")</f>
        <v>2</v>
      </c>
      <c r="H26" s="43"/>
      <c r="I26" s="12">
        <f>ROWS(C27:C28)</f>
        <v>2</v>
      </c>
    </row>
    <row r="27" spans="1:9">
      <c r="A27" s="198"/>
      <c r="B27" s="913" t="s">
        <v>644</v>
      </c>
      <c r="C27" s="14"/>
      <c r="D27" s="200"/>
      <c r="E27" s="201"/>
      <c r="F27" s="201"/>
      <c r="G27" s="75"/>
      <c r="H27" s="60"/>
    </row>
    <row r="28" spans="1:9" ht="60">
      <c r="A28" s="198"/>
      <c r="B28" s="910" t="s">
        <v>645</v>
      </c>
      <c r="C28" s="14"/>
      <c r="D28" s="200"/>
      <c r="E28" s="201"/>
      <c r="F28" s="201"/>
      <c r="G28" s="75"/>
      <c r="H28" s="60"/>
    </row>
    <row r="29" spans="1:9" ht="45">
      <c r="A29" s="904"/>
      <c r="B29" s="1445" t="s">
        <v>700</v>
      </c>
      <c r="C29" s="907"/>
      <c r="D29" s="905"/>
      <c r="E29" s="904">
        <f>SUMIF(C29,"&lt;&gt;na")</f>
        <v>0</v>
      </c>
      <c r="F29" s="3">
        <f>IF(G29=0,"NA",E29/(2*G29))</f>
        <v>0</v>
      </c>
      <c r="G29" s="704">
        <v>1</v>
      </c>
      <c r="H29" s="680"/>
      <c r="I29" s="704">
        <v>1</v>
      </c>
    </row>
    <row r="30" spans="1:9" s="17" customFormat="1">
      <c r="A30" s="159"/>
      <c r="B30" s="95" t="s">
        <v>427</v>
      </c>
      <c r="C30" s="183">
        <f>SUM(C6:C29)</f>
        <v>0</v>
      </c>
      <c r="D30" s="254" t="s">
        <v>519</v>
      </c>
      <c r="E30" s="183"/>
      <c r="F30" s="156">
        <f>F5</f>
        <v>0</v>
      </c>
      <c r="G30" s="75"/>
      <c r="H30" s="117"/>
    </row>
    <row r="31" spans="1:9" hidden="1">
      <c r="A31" s="120"/>
      <c r="B31" s="121"/>
      <c r="C31" s="122"/>
      <c r="D31" s="123"/>
      <c r="E31" s="120"/>
      <c r="F31" s="124"/>
      <c r="G31" s="43"/>
      <c r="H31" s="43"/>
    </row>
    <row r="32" spans="1:9" hidden="1">
      <c r="A32" s="125"/>
      <c r="B32" s="118"/>
      <c r="C32" s="126"/>
      <c r="D32" s="118"/>
      <c r="E32" s="126"/>
      <c r="F32" s="127"/>
      <c r="G32" s="43"/>
      <c r="H32" s="128"/>
    </row>
    <row r="33" spans="1:8" hidden="1">
      <c r="A33" s="125"/>
      <c r="B33" s="118"/>
      <c r="C33" s="126"/>
      <c r="D33" s="118"/>
      <c r="E33" s="126"/>
      <c r="F33" s="127"/>
      <c r="G33" s="43"/>
      <c r="H33" s="129"/>
    </row>
    <row r="34" spans="1:8" hidden="1">
      <c r="A34" s="125"/>
      <c r="B34" s="118"/>
      <c r="C34" s="126"/>
      <c r="D34" s="118"/>
      <c r="E34" s="126"/>
      <c r="F34" s="127"/>
      <c r="G34" s="43"/>
      <c r="H34" s="129"/>
    </row>
    <row r="35" spans="1:8" hidden="1">
      <c r="A35" s="125"/>
      <c r="B35" s="118"/>
      <c r="C35" s="126"/>
      <c r="D35" s="118"/>
      <c r="E35" s="126"/>
      <c r="F35" s="127"/>
      <c r="G35" s="43"/>
      <c r="H35" s="129"/>
    </row>
    <row r="36" spans="1:8" hidden="1">
      <c r="A36" s="125"/>
      <c r="B36" s="118"/>
      <c r="C36" s="126"/>
      <c r="D36" s="118"/>
      <c r="E36" s="126"/>
      <c r="F36" s="127"/>
      <c r="G36" s="43"/>
      <c r="H36" s="129"/>
    </row>
    <row r="37" spans="1:8" hidden="1">
      <c r="A37" s="125"/>
      <c r="B37" s="118"/>
      <c r="C37" s="126"/>
      <c r="D37" s="118"/>
      <c r="E37" s="126"/>
      <c r="F37" s="127"/>
      <c r="G37" s="43"/>
      <c r="H37" s="129"/>
    </row>
    <row r="38" spans="1:8" hidden="1">
      <c r="A38" s="125"/>
      <c r="B38" s="118"/>
      <c r="C38" s="126"/>
      <c r="D38" s="118"/>
      <c r="E38" s="126"/>
      <c r="F38" s="127"/>
      <c r="G38" s="43"/>
      <c r="H38" s="129"/>
    </row>
    <row r="39" spans="1:8" hidden="1">
      <c r="A39" s="125"/>
      <c r="B39" s="118"/>
      <c r="C39" s="126"/>
      <c r="D39" s="118"/>
      <c r="E39" s="126"/>
      <c r="F39" s="127"/>
      <c r="G39" s="43"/>
      <c r="H39" s="129"/>
    </row>
    <row r="40" spans="1:8" hidden="1">
      <c r="A40" s="125"/>
      <c r="B40" s="118"/>
      <c r="C40" s="126"/>
      <c r="D40" s="118"/>
      <c r="E40" s="126"/>
      <c r="F40" s="127"/>
      <c r="G40" s="43"/>
      <c r="H40" s="129"/>
    </row>
    <row r="41" spans="1:8" hidden="1">
      <c r="A41" s="125"/>
      <c r="B41" s="118"/>
      <c r="C41" s="126"/>
      <c r="D41" s="118"/>
      <c r="E41" s="126"/>
      <c r="F41" s="127"/>
      <c r="G41" s="43"/>
      <c r="H41" s="129"/>
    </row>
    <row r="42" spans="1:8" hidden="1">
      <c r="A42" s="125"/>
      <c r="B42" s="118"/>
      <c r="C42" s="126"/>
      <c r="D42" s="118"/>
      <c r="E42" s="126"/>
      <c r="F42" s="127"/>
      <c r="G42" s="43"/>
      <c r="H42" s="129"/>
    </row>
    <row r="43" spans="1:8" hidden="1">
      <c r="A43" s="125"/>
      <c r="B43" s="118"/>
      <c r="C43" s="126"/>
      <c r="D43" s="118"/>
      <c r="E43" s="126"/>
      <c r="F43" s="127"/>
      <c r="G43" s="43"/>
      <c r="H43" s="129"/>
    </row>
    <row r="44" spans="1:8" hidden="1">
      <c r="A44" s="125"/>
      <c r="B44" s="118"/>
      <c r="C44" s="126"/>
      <c r="D44" s="118"/>
      <c r="E44" s="126"/>
      <c r="F44" s="127"/>
      <c r="G44" s="43"/>
      <c r="H44" s="129"/>
    </row>
    <row r="45" spans="1:8" hidden="1">
      <c r="A45" s="125"/>
      <c r="B45" s="118"/>
      <c r="C45" s="126"/>
      <c r="D45" s="118"/>
      <c r="E45" s="126"/>
      <c r="F45" s="127"/>
      <c r="G45" s="43"/>
      <c r="H45" s="129"/>
    </row>
    <row r="46" spans="1:8" hidden="1">
      <c r="A46" s="130"/>
      <c r="B46" s="131"/>
      <c r="C46" s="132"/>
      <c r="D46" s="131"/>
      <c r="E46" s="132"/>
      <c r="F46" s="133"/>
      <c r="G46" s="43"/>
      <c r="H46" s="134"/>
    </row>
  </sheetData>
  <sheetProtection algorithmName="SHA-512" hashValue="94TJ7uh6hDjSo4EzrsydLZO3VoleQYVMKdL8pCcBxv3W+iOKWA1KbwkNtUlqtq/aN6uuL/oE7pVtNgNtIvbCSw==" saltValue="DAa1CgpR+9YHt/pyTogS9w==" spinCount="100000" sheet="1" objects="1" scenarios="1" selectLockedCells="1"/>
  <phoneticPr fontId="7" type="noConversion"/>
  <conditionalFormatting sqref="E2 C7">
    <cfRule type="cellIs" dxfId="80" priority="4" operator="equal">
      <formula>$F$2</formula>
    </cfRule>
  </conditionalFormatting>
  <conditionalFormatting sqref="F4:F30">
    <cfRule type="cellIs" dxfId="79" priority="1" operator="greaterThan">
      <formula>0.49</formula>
    </cfRule>
  </conditionalFormatting>
  <dataValidations xWindow="380" yWindow="610" count="5">
    <dataValidation type="whole" allowBlank="1" showInputMessage="1" showErrorMessage="1" error="Valor só pode ser 2" sqref="C6 C23 C26" xr:uid="{00000000-0002-0000-0B00-000000000000}">
      <formula1>2</formula1>
      <formula2>2</formula2>
    </dataValidation>
    <dataValidation type="list" showErrorMessage="1" error="Apenas valores: 0, 1, 2 ou NA" promptTitle="PREENCHIMENTO" prompt="2 = Cumpre _x000a_1= Cumpre 50% ou em estudo_x000a_0= Não Cumpre 50% das questões_x000a_NA= Não Aplicável" sqref="C24:C25 C27:C28 C12" xr:uid="{00000000-0002-0000-0B00-000001000000}">
      <formula1>"0,1,2,NA"</formula1>
    </dataValidation>
    <dataValidation type="list" showInputMessage="1" showErrorMessage="1" error="Apenas valores: 0, 1, 2 " promptTitle="PREENCHIMENTO" prompt="2 = Cumpre _x000a_1=  Em estudo_x000a_0= Não existem_x000a_" sqref="C7" xr:uid="{00000000-0002-0000-0B00-000002000000}">
      <formula1>"0,1,2"</formula1>
    </dataValidation>
    <dataValidation type="list" showErrorMessage="1" error="Apenas valores: 0, 1, 2 " promptTitle="PREENCHIMENTO" prompt="2 = Cumpre _x000a_1=  Em estudo_x000a_0= Não existe_x000a_" sqref="C8:C11 C13:C22" xr:uid="{00000000-0002-0000-0B00-000003000000}">
      <formula1>"0,1,2"</formula1>
    </dataValidation>
    <dataValidation type="list" showInputMessage="1" showErrorMessage="1" errorTitle="Corrigir!" error="Apenas são permitidos valores 0 ou 2" prompt="2 = Cumpre_x000d_1= Cumpre 50% ou em estudo_x000a_0= Não cumpre_x000a_" sqref="C29" xr:uid="{00000000-0002-0000-0B00-000004000000}">
      <formula1>"0,1,2"</formula1>
    </dataValidation>
  </dataValidations>
  <pageMargins left="0.98" right="0.94" top="1.77" bottom="0.94" header="0.35" footer="0.39"/>
  <pageSetup paperSize="9" scale="78" orientation="portrait" horizontalDpi="300" verticalDpi="300"/>
  <headerFooter>
    <oddHeader>&amp;L&amp;"Calibri,Normal"&amp;9
Diagnóstico de Acessibilidade  
&amp;F
&amp;C&amp;"System Font,Normal"&amp;10&amp;K000000&amp;G</oddHeader>
    <oddFooter>&amp;L&amp;"Calibri,Normal"&amp;7MMP 2024&amp;C&amp;"Calibri (corpo),Normal"&amp;7&amp;K000000&amp;A    
&amp;R&amp;"Calibri (corpo),Normal"&amp;7&amp;K000000&amp;P / &amp;N</oddFooter>
  </headerFooter>
  <ignoredErrors>
    <ignoredError sqref="G26 I26" formulaRange="1"/>
  </ignoredErrors>
  <legacyDrawingHF r:id="rId1"/>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9">
    <tabColor theme="1"/>
  </sheetPr>
  <dimension ref="A1:L127"/>
  <sheetViews>
    <sheetView zoomScale="150" zoomScaleNormal="150" workbookViewId="0">
      <selection activeCell="C7" sqref="C7"/>
    </sheetView>
  </sheetViews>
  <sheetFormatPr defaultColWidth="0" defaultRowHeight="14.45" customHeight="1" zeroHeight="1"/>
  <cols>
    <col min="1" max="1" width="3.09765625" style="735" customWidth="1"/>
    <col min="2" max="2" width="29.09765625" style="625" customWidth="1"/>
    <col min="3" max="3" width="5.09765625" style="735" customWidth="1"/>
    <col min="4" max="4" width="12" style="700" customWidth="1"/>
    <col min="5" max="5" width="3.8984375" style="803" customWidth="1"/>
    <col min="6" max="6" width="4.09765625" style="804" customWidth="1"/>
    <col min="7" max="7" width="6.09765625" style="664" hidden="1" customWidth="1"/>
    <col min="8" max="9" width="6.8984375" style="664" hidden="1" customWidth="1"/>
    <col min="10" max="11" width="8.59765625" style="664" hidden="1" customWidth="1"/>
    <col min="12" max="16384" width="8.59765625" style="625" hidden="1"/>
  </cols>
  <sheetData>
    <row r="1" spans="1:12" s="767" customFormat="1" ht="12.75">
      <c r="A1" s="764" t="s">
        <v>46</v>
      </c>
      <c r="B1" s="765"/>
      <c r="C1" s="765"/>
      <c r="D1" s="765"/>
      <c r="E1" s="861" t="s">
        <v>622</v>
      </c>
      <c r="F1" s="1273">
        <f>E2/F2</f>
        <v>0</v>
      </c>
      <c r="G1" s="895"/>
      <c r="H1" s="895"/>
      <c r="I1" s="895"/>
      <c r="J1" s="768" t="s">
        <v>530</v>
      </c>
      <c r="K1" s="768" t="s">
        <v>531</v>
      </c>
      <c r="L1" s="769" t="s">
        <v>532</v>
      </c>
    </row>
    <row r="2" spans="1:12" s="767" customFormat="1" ht="12.75">
      <c r="A2" s="764" t="s">
        <v>552</v>
      </c>
      <c r="B2" s="765"/>
      <c r="C2" s="765"/>
      <c r="D2" s="766"/>
      <c r="E2" s="859">
        <f>COUNTA(C7:C98)</f>
        <v>0</v>
      </c>
      <c r="F2" s="862">
        <f>H5</f>
        <v>83</v>
      </c>
      <c r="G2" s="895"/>
      <c r="H2" s="895"/>
      <c r="I2" s="895"/>
      <c r="J2" s="770">
        <v>0</v>
      </c>
      <c r="K2" s="770">
        <v>0</v>
      </c>
      <c r="L2" s="771" t="s">
        <v>64</v>
      </c>
    </row>
    <row r="3" spans="1:12" s="614" customFormat="1" ht="15">
      <c r="A3" s="707" t="s">
        <v>1</v>
      </c>
      <c r="B3" s="726" t="s">
        <v>44</v>
      </c>
      <c r="C3" s="709" t="s">
        <v>510</v>
      </c>
      <c r="D3" s="793" t="s">
        <v>45</v>
      </c>
      <c r="E3" s="736" t="s">
        <v>515</v>
      </c>
      <c r="F3" s="736" t="s">
        <v>516</v>
      </c>
      <c r="G3" s="872"/>
      <c r="H3" s="872"/>
      <c r="I3" s="872"/>
      <c r="J3" s="761">
        <v>1</v>
      </c>
      <c r="K3" s="761">
        <v>1</v>
      </c>
      <c r="L3" s="650"/>
    </row>
    <row r="4" spans="1:12" s="714" customFormat="1" ht="15">
      <c r="A4" s="742" t="s">
        <v>621</v>
      </c>
      <c r="B4" s="720" t="s">
        <v>684</v>
      </c>
      <c r="C4" s="721"/>
      <c r="D4" s="794" t="s">
        <v>519</v>
      </c>
      <c r="E4" s="800">
        <f>E5</f>
        <v>0</v>
      </c>
      <c r="F4" s="1443">
        <f>IF(C7=2,F5,IF(C7=1,MIN("51%",F5),MIN("49%",F5)))</f>
        <v>0</v>
      </c>
      <c r="G4" s="662" t="s">
        <v>27</v>
      </c>
      <c r="H4" s="886" t="s">
        <v>628</v>
      </c>
      <c r="I4" s="886"/>
      <c r="J4" s="761">
        <v>2</v>
      </c>
      <c r="K4" s="761">
        <v>2</v>
      </c>
      <c r="L4" s="650"/>
    </row>
    <row r="5" spans="1:12" ht="15">
      <c r="A5" s="638"/>
      <c r="B5" s="727"/>
      <c r="C5" s="722"/>
      <c r="D5" s="795" t="s">
        <v>58</v>
      </c>
      <c r="E5" s="787">
        <f>SUM(E6:E98)</f>
        <v>0</v>
      </c>
      <c r="F5" s="789">
        <f>E5/(2*G5)</f>
        <v>0</v>
      </c>
      <c r="G5" s="680">
        <f>SUM(G6:G98)</f>
        <v>83</v>
      </c>
      <c r="H5" s="680">
        <f>SUM(H6:H98)</f>
        <v>83</v>
      </c>
      <c r="I5" s="662"/>
    </row>
    <row r="6" spans="1:12" ht="15">
      <c r="A6" s="762">
        <v>47</v>
      </c>
      <c r="B6" s="667" t="s">
        <v>529</v>
      </c>
      <c r="C6" s="668"/>
      <c r="D6" s="796"/>
      <c r="E6" s="739">
        <f>C7</f>
        <v>0</v>
      </c>
      <c r="F6" s="789">
        <f>E6/(G6*2)</f>
        <v>0</v>
      </c>
      <c r="G6" s="704">
        <f>H6</f>
        <v>1</v>
      </c>
      <c r="H6" s="704">
        <f>ROWS(C7:C7)</f>
        <v>1</v>
      </c>
      <c r="I6" s="662"/>
    </row>
    <row r="7" spans="1:12" ht="30">
      <c r="A7" s="683"/>
      <c r="B7" s="660" t="s">
        <v>685</v>
      </c>
      <c r="C7" s="1240"/>
      <c r="D7" s="734"/>
      <c r="E7" s="758"/>
      <c r="F7" s="737"/>
      <c r="H7" s="663"/>
      <c r="I7" s="663"/>
    </row>
    <row r="8" spans="1:12" ht="15">
      <c r="A8" s="741">
        <v>48</v>
      </c>
      <c r="B8" s="620" t="s">
        <v>504</v>
      </c>
      <c r="C8" s="659"/>
      <c r="D8" s="797"/>
      <c r="E8" s="788">
        <f>SUMIF(C9:C19,"&lt;&gt;na")</f>
        <v>0</v>
      </c>
      <c r="F8" s="789">
        <f>IF(G8=0,"NA",E8/(2*G8))</f>
        <v>0</v>
      </c>
      <c r="G8" s="704">
        <f>COUNTIF(C9:C19,"&lt;&gt;na")</f>
        <v>11</v>
      </c>
      <c r="H8" s="704">
        <f>ROWS(C9:C19)</f>
        <v>11</v>
      </c>
      <c r="I8" s="681"/>
    </row>
    <row r="9" spans="1:12" s="630" customFormat="1" ht="45">
      <c r="A9" s="741"/>
      <c r="B9" s="841" t="s">
        <v>520</v>
      </c>
      <c r="C9" s="657"/>
      <c r="D9" s="724"/>
      <c r="E9" s="786"/>
      <c r="F9" s="786"/>
      <c r="G9" s="680"/>
      <c r="H9" s="681"/>
      <c r="I9" s="681"/>
      <c r="J9" s="664"/>
      <c r="K9" s="664"/>
      <c r="L9" s="625"/>
    </row>
    <row r="10" spans="1:12" s="630" customFormat="1" ht="30">
      <c r="A10" s="741"/>
      <c r="B10" s="841" t="s">
        <v>119</v>
      </c>
      <c r="C10" s="657"/>
      <c r="D10" s="724"/>
      <c r="E10" s="786"/>
      <c r="F10" s="786"/>
      <c r="G10" s="680"/>
      <c r="H10" s="681"/>
      <c r="I10" s="681"/>
      <c r="J10" s="664"/>
      <c r="K10" s="664"/>
      <c r="L10" s="625"/>
    </row>
    <row r="11" spans="1:12" s="630" customFormat="1" ht="30">
      <c r="A11" s="741"/>
      <c r="B11" s="841" t="s">
        <v>120</v>
      </c>
      <c r="C11" s="657"/>
      <c r="D11" s="724"/>
      <c r="E11" s="786"/>
      <c r="F11" s="786"/>
      <c r="G11" s="680"/>
      <c r="H11" s="681"/>
      <c r="I11" s="681"/>
      <c r="J11" s="664"/>
      <c r="K11" s="664"/>
      <c r="L11" s="625"/>
    </row>
    <row r="12" spans="1:12" s="630" customFormat="1" ht="30">
      <c r="A12" s="741"/>
      <c r="B12" s="637" t="s">
        <v>121</v>
      </c>
      <c r="C12" s="657"/>
      <c r="D12" s="724"/>
      <c r="E12" s="786"/>
      <c r="F12" s="786"/>
      <c r="G12" s="680"/>
      <c r="H12" s="681"/>
      <c r="I12" s="681"/>
      <c r="J12" s="664"/>
      <c r="K12" s="664"/>
      <c r="L12" s="625"/>
    </row>
    <row r="13" spans="1:12" s="630" customFormat="1" ht="30">
      <c r="A13" s="741"/>
      <c r="B13" s="637" t="s">
        <v>383</v>
      </c>
      <c r="C13" s="657"/>
      <c r="D13" s="724"/>
      <c r="E13" s="786"/>
      <c r="F13" s="786"/>
      <c r="G13" s="680"/>
      <c r="H13" s="681"/>
      <c r="I13" s="681"/>
      <c r="J13" s="664"/>
      <c r="K13" s="664"/>
      <c r="L13" s="625"/>
    </row>
    <row r="14" spans="1:12" s="630" customFormat="1" ht="15">
      <c r="A14" s="741"/>
      <c r="B14" s="637" t="s">
        <v>437</v>
      </c>
      <c r="C14" s="657"/>
      <c r="D14" s="724"/>
      <c r="E14" s="786"/>
      <c r="F14" s="786"/>
      <c r="G14" s="680"/>
      <c r="H14" s="681"/>
      <c r="I14" s="681"/>
      <c r="J14" s="664"/>
      <c r="K14" s="664"/>
      <c r="L14" s="625"/>
    </row>
    <row r="15" spans="1:12" s="630" customFormat="1" ht="15">
      <c r="A15" s="741"/>
      <c r="B15" s="637" t="s">
        <v>438</v>
      </c>
      <c r="C15" s="657"/>
      <c r="D15" s="724"/>
      <c r="E15" s="786"/>
      <c r="F15" s="786"/>
      <c r="G15" s="680"/>
      <c r="H15" s="681"/>
      <c r="I15" s="681"/>
      <c r="J15" s="664"/>
      <c r="K15" s="664"/>
      <c r="L15" s="625"/>
    </row>
    <row r="16" spans="1:12" s="630" customFormat="1" ht="30">
      <c r="A16" s="741"/>
      <c r="B16" s="841" t="s">
        <v>506</v>
      </c>
      <c r="C16" s="657"/>
      <c r="D16" s="724"/>
      <c r="E16" s="786"/>
      <c r="F16" s="786"/>
      <c r="G16" s="680"/>
      <c r="H16" s="681"/>
      <c r="I16" s="681"/>
      <c r="J16" s="664"/>
      <c r="K16" s="664"/>
      <c r="L16" s="625"/>
    </row>
    <row r="17" spans="1:12" s="630" customFormat="1" ht="30">
      <c r="A17" s="785"/>
      <c r="B17" s="785" t="s">
        <v>122</v>
      </c>
      <c r="C17" s="657"/>
      <c r="D17" s="724"/>
      <c r="E17" s="847"/>
      <c r="F17" s="847"/>
      <c r="G17" s="896"/>
      <c r="H17" s="897"/>
      <c r="I17" s="897"/>
      <c r="J17" s="603"/>
      <c r="K17" s="603"/>
      <c r="L17" s="848"/>
    </row>
    <row r="18" spans="1:12" s="630" customFormat="1" ht="15">
      <c r="A18" s="741"/>
      <c r="B18" s="841" t="s">
        <v>444</v>
      </c>
      <c r="C18" s="657"/>
      <c r="D18" s="724"/>
      <c r="E18" s="786"/>
      <c r="F18" s="786"/>
      <c r="G18" s="680"/>
      <c r="H18" s="681"/>
      <c r="I18" s="681"/>
      <c r="J18" s="664"/>
      <c r="K18" s="664"/>
      <c r="L18" s="625"/>
    </row>
    <row r="19" spans="1:12" s="630" customFormat="1" ht="30">
      <c r="A19" s="741"/>
      <c r="B19" s="841" t="s">
        <v>123</v>
      </c>
      <c r="C19" s="657"/>
      <c r="D19" s="724"/>
      <c r="E19" s="786"/>
      <c r="F19" s="786"/>
      <c r="G19" s="662"/>
      <c r="H19" s="681"/>
      <c r="I19" s="681"/>
      <c r="J19" s="664"/>
      <c r="K19" s="664"/>
      <c r="L19" s="625"/>
    </row>
    <row r="20" spans="1:12" s="630" customFormat="1" ht="15">
      <c r="A20" s="626">
        <v>49</v>
      </c>
      <c r="B20" s="620" t="s">
        <v>59</v>
      </c>
      <c r="C20" s="659"/>
      <c r="D20" s="798"/>
      <c r="E20" s="788">
        <f>SUMIF(C21:C27,"&lt;&gt;na")</f>
        <v>0</v>
      </c>
      <c r="F20" s="789">
        <f>IF(G20=0,"NA",E20/(2*G20))</f>
        <v>0</v>
      </c>
      <c r="G20" s="732">
        <f>COUNTIF(C21:C27,"&lt;&gt;na")</f>
        <v>7</v>
      </c>
      <c r="H20" s="704">
        <f>ROWS(C21:C27)</f>
        <v>7</v>
      </c>
      <c r="I20" s="757"/>
      <c r="J20" s="732"/>
      <c r="K20" s="732"/>
      <c r="L20" s="648"/>
    </row>
    <row r="21" spans="1:12" s="630" customFormat="1" ht="30">
      <c r="A21" s="641"/>
      <c r="B21" s="653" t="s">
        <v>113</v>
      </c>
      <c r="C21" s="657"/>
      <c r="D21" s="724"/>
      <c r="E21" s="786"/>
      <c r="F21" s="786"/>
      <c r="G21" s="898"/>
      <c r="H21" s="774"/>
      <c r="I21" s="774"/>
      <c r="J21" s="713"/>
      <c r="K21" s="713"/>
      <c r="L21" s="714"/>
    </row>
    <row r="22" spans="1:12" s="630" customFormat="1" ht="30">
      <c r="A22" s="641"/>
      <c r="B22" s="842" t="s">
        <v>157</v>
      </c>
      <c r="C22" s="657"/>
      <c r="D22" s="724"/>
      <c r="E22" s="786"/>
      <c r="F22" s="786"/>
      <c r="G22" s="898"/>
      <c r="H22" s="774"/>
      <c r="I22" s="774"/>
      <c r="J22" s="713"/>
      <c r="K22" s="713"/>
      <c r="L22" s="714"/>
    </row>
    <row r="23" spans="1:12" ht="30">
      <c r="A23" s="641"/>
      <c r="B23" s="653" t="s">
        <v>114</v>
      </c>
      <c r="C23" s="657"/>
      <c r="D23" s="724"/>
      <c r="E23" s="786"/>
      <c r="F23" s="786"/>
      <c r="G23" s="898"/>
      <c r="H23" s="774"/>
      <c r="I23" s="774"/>
      <c r="J23" s="713"/>
      <c r="K23" s="713"/>
      <c r="L23" s="714"/>
    </row>
    <row r="24" spans="1:12" s="630" customFormat="1" ht="45">
      <c r="A24" s="641"/>
      <c r="B24" s="653" t="s">
        <v>115</v>
      </c>
      <c r="C24" s="657"/>
      <c r="D24" s="724"/>
      <c r="E24" s="786"/>
      <c r="F24" s="786"/>
      <c r="G24" s="898"/>
      <c r="H24" s="774"/>
      <c r="I24" s="774"/>
      <c r="J24" s="713"/>
      <c r="K24" s="713"/>
      <c r="L24" s="714"/>
    </row>
    <row r="25" spans="1:12" s="630" customFormat="1" ht="30">
      <c r="A25" s="641"/>
      <c r="B25" s="653" t="s">
        <v>116</v>
      </c>
      <c r="C25" s="657"/>
      <c r="D25" s="724"/>
      <c r="E25" s="786"/>
      <c r="F25" s="786"/>
      <c r="G25" s="898"/>
      <c r="H25" s="774"/>
      <c r="I25" s="774"/>
      <c r="J25" s="713"/>
      <c r="K25" s="713"/>
      <c r="L25" s="714"/>
    </row>
    <row r="26" spans="1:12" s="630" customFormat="1" ht="45">
      <c r="A26" s="641"/>
      <c r="B26" s="653" t="s">
        <v>439</v>
      </c>
      <c r="C26" s="657"/>
      <c r="D26" s="724"/>
      <c r="E26" s="786"/>
      <c r="F26" s="786"/>
      <c r="G26" s="898"/>
      <c r="H26" s="774"/>
      <c r="I26" s="774"/>
      <c r="J26" s="713"/>
      <c r="K26" s="713"/>
      <c r="L26" s="714"/>
    </row>
    <row r="27" spans="1:12" s="630" customFormat="1" ht="15">
      <c r="A27" s="641"/>
      <c r="B27" s="653" t="s">
        <v>440</v>
      </c>
      <c r="C27" s="657"/>
      <c r="D27" s="724"/>
      <c r="E27" s="786"/>
      <c r="F27" s="786"/>
      <c r="G27" s="898"/>
      <c r="H27" s="774"/>
      <c r="I27" s="774"/>
      <c r="J27" s="713"/>
      <c r="K27" s="713"/>
      <c r="L27" s="714"/>
    </row>
    <row r="28" spans="1:12" s="829" customFormat="1" ht="15">
      <c r="A28" s="827">
        <v>50</v>
      </c>
      <c r="B28" s="828" t="s">
        <v>694</v>
      </c>
      <c r="C28" s="668"/>
      <c r="D28" s="797"/>
      <c r="E28" s="788">
        <f>SUMIF(C29:C43,"&lt;&gt;na")</f>
        <v>0</v>
      </c>
      <c r="F28" s="789">
        <f>IF(G28=0,"NA",E28/(2*G28))</f>
        <v>0</v>
      </c>
      <c r="G28" s="878">
        <f>COUNTIF(C29:C43,"&lt;&gt;na")</f>
        <v>15</v>
      </c>
      <c r="H28" s="704">
        <f>ROWS(C29:C43)</f>
        <v>15</v>
      </c>
      <c r="I28" s="877"/>
      <c r="J28" s="878"/>
      <c r="K28" s="878"/>
    </row>
    <row r="29" spans="1:12" s="630" customFormat="1" ht="15">
      <c r="A29" s="626"/>
      <c r="B29" s="688" t="s">
        <v>553</v>
      </c>
      <c r="C29" s="657"/>
      <c r="D29" s="724"/>
      <c r="E29" s="790"/>
      <c r="F29" s="808"/>
      <c r="G29" s="899"/>
      <c r="H29" s="675"/>
      <c r="I29" s="675"/>
      <c r="J29" s="676"/>
      <c r="K29" s="676"/>
    </row>
    <row r="30" spans="1:12" s="630" customFormat="1" ht="30">
      <c r="A30" s="626"/>
      <c r="B30" s="690" t="s">
        <v>372</v>
      </c>
      <c r="C30" s="657"/>
      <c r="D30" s="724"/>
      <c r="E30" s="790"/>
      <c r="F30" s="808"/>
      <c r="G30" s="899"/>
      <c r="H30" s="675"/>
      <c r="I30" s="675"/>
      <c r="J30" s="676"/>
      <c r="K30" s="676"/>
    </row>
    <row r="31" spans="1:12" s="630" customFormat="1" ht="30">
      <c r="A31" s="626"/>
      <c r="B31" s="690" t="s">
        <v>373</v>
      </c>
      <c r="C31" s="657"/>
      <c r="D31" s="902"/>
      <c r="E31" s="790"/>
      <c r="F31" s="808"/>
      <c r="G31" s="899"/>
      <c r="H31" s="675"/>
      <c r="I31" s="675"/>
      <c r="J31" s="676"/>
      <c r="K31" s="676"/>
    </row>
    <row r="32" spans="1:12" s="630" customFormat="1" ht="30">
      <c r="A32" s="626"/>
      <c r="B32" s="690" t="s">
        <v>374</v>
      </c>
      <c r="C32" s="657"/>
      <c r="D32" s="724"/>
      <c r="E32" s="790"/>
      <c r="F32" s="808"/>
      <c r="G32" s="899"/>
      <c r="H32" s="675"/>
      <c r="I32" s="675"/>
      <c r="J32" s="676"/>
      <c r="K32" s="676"/>
    </row>
    <row r="33" spans="1:12" ht="30">
      <c r="A33" s="626"/>
      <c r="B33" s="690" t="s">
        <v>375</v>
      </c>
      <c r="C33" s="657"/>
      <c r="D33" s="724"/>
      <c r="E33" s="790"/>
      <c r="F33" s="808"/>
      <c r="G33" s="899"/>
      <c r="H33" s="675"/>
      <c r="I33" s="675"/>
      <c r="J33" s="676"/>
      <c r="K33" s="676"/>
      <c r="L33" s="630"/>
    </row>
    <row r="34" spans="1:12" ht="15">
      <c r="A34" s="626"/>
      <c r="B34" s="691" t="s">
        <v>421</v>
      </c>
      <c r="C34" s="657"/>
      <c r="D34" s="724"/>
      <c r="E34" s="790"/>
      <c r="F34" s="808"/>
      <c r="G34" s="899"/>
      <c r="H34" s="675"/>
      <c r="I34" s="675"/>
      <c r="J34" s="676"/>
      <c r="K34" s="676"/>
      <c r="L34" s="630"/>
    </row>
    <row r="35" spans="1:12" ht="30">
      <c r="A35" s="626"/>
      <c r="B35" s="691" t="s">
        <v>423</v>
      </c>
      <c r="C35" s="657"/>
      <c r="D35" s="724"/>
      <c r="E35" s="790"/>
      <c r="F35" s="808"/>
      <c r="G35" s="899"/>
      <c r="H35" s="675"/>
      <c r="I35" s="675"/>
      <c r="J35" s="676"/>
      <c r="K35" s="676"/>
      <c r="L35" s="630"/>
    </row>
    <row r="36" spans="1:12" ht="15">
      <c r="A36" s="626"/>
      <c r="B36" s="691" t="s">
        <v>422</v>
      </c>
      <c r="C36" s="657"/>
      <c r="D36" s="724"/>
      <c r="E36" s="790"/>
      <c r="F36" s="808"/>
      <c r="G36" s="899"/>
      <c r="H36" s="675"/>
      <c r="I36" s="675"/>
      <c r="J36" s="676"/>
      <c r="K36" s="676"/>
      <c r="L36" s="630"/>
    </row>
    <row r="37" spans="1:12" ht="30">
      <c r="A37" s="626"/>
      <c r="B37" s="688" t="s">
        <v>424</v>
      </c>
      <c r="C37" s="657"/>
      <c r="D37" s="724"/>
      <c r="E37" s="790"/>
      <c r="F37" s="808"/>
      <c r="G37" s="899"/>
      <c r="H37" s="675"/>
      <c r="I37" s="675"/>
      <c r="J37" s="676"/>
      <c r="K37" s="676"/>
      <c r="L37" s="630"/>
    </row>
    <row r="38" spans="1:12" ht="15">
      <c r="A38" s="626"/>
      <c r="B38" s="692" t="s">
        <v>425</v>
      </c>
      <c r="C38" s="657"/>
      <c r="D38" s="724"/>
      <c r="E38" s="790"/>
      <c r="F38" s="808"/>
      <c r="G38" s="899"/>
      <c r="H38" s="675"/>
      <c r="I38" s="675"/>
      <c r="J38" s="676"/>
      <c r="K38" s="676"/>
      <c r="L38" s="630"/>
    </row>
    <row r="39" spans="1:12" ht="30">
      <c r="A39" s="641"/>
      <c r="B39" s="693" t="s">
        <v>77</v>
      </c>
      <c r="C39" s="657"/>
      <c r="D39" s="724"/>
      <c r="E39" s="790"/>
      <c r="F39" s="808"/>
      <c r="H39" s="663"/>
      <c r="I39" s="663"/>
    </row>
    <row r="40" spans="1:12" ht="30">
      <c r="A40" s="641"/>
      <c r="B40" s="696" t="s">
        <v>598</v>
      </c>
      <c r="C40" s="657"/>
      <c r="D40" s="724"/>
      <c r="E40" s="790"/>
      <c r="F40" s="808"/>
      <c r="G40" s="676"/>
      <c r="H40" s="663"/>
      <c r="I40" s="663"/>
    </row>
    <row r="41" spans="1:12" ht="60">
      <c r="A41" s="641"/>
      <c r="B41" s="843" t="s">
        <v>633</v>
      </c>
      <c r="C41" s="657"/>
      <c r="D41" s="724"/>
      <c r="E41" s="790"/>
      <c r="F41" s="808"/>
      <c r="G41" s="676"/>
      <c r="H41" s="663"/>
      <c r="I41" s="663"/>
    </row>
    <row r="42" spans="1:12" ht="15">
      <c r="A42" s="641"/>
      <c r="B42" s="697" t="s">
        <v>547</v>
      </c>
      <c r="C42" s="657"/>
      <c r="D42" s="724"/>
      <c r="E42" s="790"/>
      <c r="F42" s="808"/>
      <c r="G42" s="676"/>
      <c r="H42" s="663"/>
      <c r="I42" s="663"/>
    </row>
    <row r="43" spans="1:12" ht="30">
      <c r="A43" s="641"/>
      <c r="B43" s="698" t="s">
        <v>426</v>
      </c>
      <c r="C43" s="657"/>
      <c r="D43" s="724"/>
      <c r="E43" s="790"/>
      <c r="F43" s="808"/>
      <c r="G43" s="676"/>
      <c r="H43" s="663"/>
      <c r="I43" s="663"/>
    </row>
    <row r="44" spans="1:12" ht="15">
      <c r="A44" s="641">
        <v>51</v>
      </c>
      <c r="B44" s="728" t="s">
        <v>695</v>
      </c>
      <c r="C44" s="668"/>
      <c r="D44" s="797"/>
      <c r="E44" s="788">
        <f>SUMIF(C45:C53,"&lt;&gt;na")</f>
        <v>0</v>
      </c>
      <c r="F44" s="789">
        <f>IF(G44=0,"NA",E44/(2*G44))</f>
        <v>0</v>
      </c>
      <c r="G44" s="676">
        <f>COUNTIF(C45:C53,"&lt;&gt;na")</f>
        <v>9</v>
      </c>
      <c r="H44" s="704">
        <f>ROWS(C45:C53)</f>
        <v>9</v>
      </c>
      <c r="I44" s="663"/>
    </row>
    <row r="45" spans="1:12" ht="30">
      <c r="A45" s="633"/>
      <c r="B45" s="637" t="s">
        <v>559</v>
      </c>
      <c r="C45" s="1521"/>
      <c r="D45" s="724"/>
      <c r="E45" s="790"/>
      <c r="F45" s="808"/>
      <c r="G45" s="899"/>
      <c r="H45" s="675"/>
      <c r="I45" s="675"/>
      <c r="J45" s="676"/>
      <c r="K45" s="676"/>
      <c r="L45" s="630"/>
    </row>
    <row r="46" spans="1:12" ht="30">
      <c r="A46" s="641"/>
      <c r="B46" s="696" t="s">
        <v>598</v>
      </c>
      <c r="C46" s="1521"/>
      <c r="D46" s="724"/>
      <c r="E46" s="790"/>
      <c r="F46" s="808"/>
      <c r="G46" s="676"/>
      <c r="H46" s="663"/>
      <c r="I46" s="663"/>
    </row>
    <row r="47" spans="1:12" s="852" customFormat="1" ht="30">
      <c r="A47" s="855"/>
      <c r="B47" s="645" t="s">
        <v>70</v>
      </c>
      <c r="C47" s="1521"/>
      <c r="D47" s="850"/>
      <c r="E47" s="856"/>
      <c r="F47" s="1444"/>
      <c r="G47" s="857"/>
      <c r="H47" s="900"/>
      <c r="I47" s="900"/>
      <c r="J47" s="602"/>
      <c r="K47" s="602"/>
      <c r="L47" s="773"/>
    </row>
    <row r="48" spans="1:12" ht="45">
      <c r="A48" s="641"/>
      <c r="B48" s="843" t="s">
        <v>71</v>
      </c>
      <c r="C48" s="1521"/>
      <c r="D48" s="724"/>
      <c r="E48" s="790"/>
      <c r="F48" s="808"/>
      <c r="G48" s="676"/>
      <c r="H48" s="663"/>
      <c r="I48" s="663"/>
    </row>
    <row r="49" spans="1:12" ht="45">
      <c r="A49" s="633"/>
      <c r="B49" s="637" t="s">
        <v>72</v>
      </c>
      <c r="C49" s="1521"/>
      <c r="D49" s="724"/>
      <c r="E49" s="790"/>
      <c r="F49" s="808"/>
      <c r="G49" s="899"/>
      <c r="H49" s="675"/>
      <c r="I49" s="675"/>
      <c r="J49" s="676"/>
      <c r="K49" s="676"/>
      <c r="L49" s="630"/>
    </row>
    <row r="50" spans="1:12" s="852" customFormat="1" ht="30">
      <c r="A50" s="855"/>
      <c r="B50" s="645" t="s">
        <v>73</v>
      </c>
      <c r="C50" s="1521"/>
      <c r="D50" s="850"/>
      <c r="E50" s="856"/>
      <c r="F50" s="1444"/>
      <c r="G50" s="857"/>
      <c r="H50" s="900"/>
      <c r="I50" s="900"/>
      <c r="J50" s="602"/>
      <c r="K50" s="602"/>
      <c r="L50" s="773"/>
    </row>
    <row r="51" spans="1:12" ht="15">
      <c r="A51" s="633"/>
      <c r="B51" s="637" t="s">
        <v>74</v>
      </c>
      <c r="C51" s="1521"/>
      <c r="D51" s="724"/>
      <c r="E51" s="790"/>
      <c r="F51" s="808"/>
      <c r="G51" s="899"/>
      <c r="H51" s="675"/>
      <c r="I51" s="675"/>
      <c r="J51" s="676"/>
      <c r="K51" s="676"/>
      <c r="L51" s="630"/>
    </row>
    <row r="52" spans="1:12" ht="30">
      <c r="A52" s="633"/>
      <c r="B52" s="841" t="s">
        <v>75</v>
      </c>
      <c r="C52" s="1521"/>
      <c r="D52" s="724"/>
      <c r="E52" s="790"/>
      <c r="F52" s="808"/>
      <c r="G52" s="899"/>
      <c r="H52" s="675"/>
      <c r="I52" s="675"/>
      <c r="J52" s="676"/>
      <c r="K52" s="676"/>
      <c r="L52" s="630"/>
    </row>
    <row r="53" spans="1:12" ht="30">
      <c r="A53" s="633"/>
      <c r="B53" s="841" t="s">
        <v>76</v>
      </c>
      <c r="C53" s="1521"/>
      <c r="D53" s="724"/>
      <c r="E53" s="790"/>
      <c r="F53" s="808"/>
      <c r="G53" s="899"/>
      <c r="H53" s="675"/>
      <c r="I53" s="675"/>
      <c r="J53" s="676"/>
      <c r="K53" s="676"/>
      <c r="L53" s="630"/>
    </row>
    <row r="54" spans="1:12" ht="30">
      <c r="A54" s="741">
        <v>52</v>
      </c>
      <c r="B54" s="828" t="s">
        <v>696</v>
      </c>
      <c r="C54" s="668"/>
      <c r="D54" s="797"/>
      <c r="E54" s="788">
        <f>SUMIF(C55:C64,"&lt;&gt;na")</f>
        <v>0</v>
      </c>
      <c r="F54" s="789">
        <f>IF(G54=0,"NA",E54/(2*G54))</f>
        <v>0</v>
      </c>
      <c r="G54" s="676">
        <f>COUNTIF(C55:C64,"&lt;&gt;na")</f>
        <v>10</v>
      </c>
      <c r="H54" s="704">
        <f>ROWS(C55:C64)</f>
        <v>10</v>
      </c>
      <c r="I54" s="663"/>
    </row>
    <row r="55" spans="1:12" ht="30">
      <c r="A55" s="741"/>
      <c r="B55" s="723" t="s">
        <v>636</v>
      </c>
      <c r="C55" s="1521"/>
      <c r="D55" s="724"/>
      <c r="E55" s="786"/>
      <c r="F55" s="786"/>
      <c r="G55" s="680"/>
      <c r="H55" s="681"/>
      <c r="I55" s="681"/>
    </row>
    <row r="56" spans="1:12" ht="15">
      <c r="A56" s="741"/>
      <c r="B56" s="744" t="s">
        <v>446</v>
      </c>
      <c r="C56" s="1521"/>
      <c r="D56" s="724"/>
      <c r="E56" s="786"/>
      <c r="F56" s="786"/>
      <c r="G56" s="680"/>
      <c r="H56" s="681"/>
      <c r="I56" s="681"/>
    </row>
    <row r="57" spans="1:12" ht="30">
      <c r="A57" s="741"/>
      <c r="B57" s="849" t="s">
        <v>445</v>
      </c>
      <c r="C57" s="1521"/>
      <c r="D57" s="724"/>
      <c r="E57" s="786"/>
      <c r="F57" s="786"/>
      <c r="G57" s="680"/>
      <c r="H57" s="681"/>
      <c r="I57" s="681"/>
    </row>
    <row r="58" spans="1:12" ht="45">
      <c r="A58" s="741"/>
      <c r="B58" s="744" t="s">
        <v>447</v>
      </c>
      <c r="C58" s="1521"/>
      <c r="D58" s="724"/>
      <c r="E58" s="786"/>
      <c r="F58" s="786"/>
      <c r="G58" s="680"/>
      <c r="H58" s="681"/>
      <c r="I58" s="681"/>
    </row>
    <row r="59" spans="1:12" ht="45">
      <c r="A59" s="741"/>
      <c r="B59" s="849" t="s">
        <v>84</v>
      </c>
      <c r="C59" s="1521"/>
      <c r="D59" s="724"/>
      <c r="E59" s="786"/>
      <c r="F59" s="786"/>
      <c r="G59" s="680"/>
      <c r="H59" s="681"/>
      <c r="I59" s="681"/>
    </row>
    <row r="60" spans="1:12" ht="45">
      <c r="A60" s="741"/>
      <c r="B60" s="744" t="s">
        <v>89</v>
      </c>
      <c r="C60" s="1521"/>
      <c r="D60" s="724"/>
      <c r="E60" s="786"/>
      <c r="F60" s="786"/>
      <c r="G60" s="680"/>
      <c r="H60" s="681"/>
      <c r="I60" s="681"/>
    </row>
    <row r="61" spans="1:12" ht="30">
      <c r="A61" s="741"/>
      <c r="B61" s="744" t="s">
        <v>85</v>
      </c>
      <c r="C61" s="1521"/>
      <c r="D61" s="724"/>
      <c r="E61" s="786"/>
      <c r="F61" s="786"/>
      <c r="G61" s="680"/>
      <c r="H61" s="681"/>
      <c r="I61" s="681"/>
    </row>
    <row r="62" spans="1:12" ht="30">
      <c r="A62" s="741"/>
      <c r="B62" s="744" t="s">
        <v>86</v>
      </c>
      <c r="C62" s="1521"/>
      <c r="D62" s="724"/>
      <c r="E62" s="786"/>
      <c r="F62" s="786"/>
      <c r="G62" s="680"/>
      <c r="H62" s="681"/>
      <c r="I62" s="681"/>
    </row>
    <row r="63" spans="1:12" ht="30">
      <c r="A63" s="741"/>
      <c r="B63" s="744" t="s">
        <v>87</v>
      </c>
      <c r="C63" s="1521"/>
      <c r="D63" s="724"/>
      <c r="E63" s="786"/>
      <c r="F63" s="786"/>
      <c r="G63" s="680"/>
      <c r="H63" s="681"/>
      <c r="I63" s="681"/>
    </row>
    <row r="64" spans="1:12" ht="30">
      <c r="A64" s="741"/>
      <c r="B64" s="744" t="s">
        <v>88</v>
      </c>
      <c r="C64" s="1521"/>
      <c r="D64" s="724"/>
      <c r="E64" s="786"/>
      <c r="F64" s="786"/>
      <c r="G64" s="680"/>
      <c r="H64" s="681"/>
      <c r="I64" s="681"/>
    </row>
    <row r="65" spans="1:9" ht="15">
      <c r="A65" s="198">
        <v>53</v>
      </c>
      <c r="B65" s="914" t="s">
        <v>688</v>
      </c>
      <c r="C65" s="182"/>
      <c r="D65" s="160"/>
      <c r="E65" s="173">
        <f>SUMIF(C66:C75,"&lt;&gt;na")</f>
        <v>0</v>
      </c>
      <c r="F65" s="156">
        <f>IF(G65=0,"0",E65/(2*G65))</f>
        <v>0</v>
      </c>
      <c r="G65" s="676">
        <f>COUNTIF(C66:C75,"&lt;&gt;na")</f>
        <v>10</v>
      </c>
      <c r="H65" s="704">
        <f>ROWS(C66:C75)</f>
        <v>10</v>
      </c>
      <c r="I65" s="681"/>
    </row>
    <row r="66" spans="1:9" ht="15">
      <c r="A66" s="741"/>
      <c r="B66" s="979" t="s">
        <v>697</v>
      </c>
      <c r="C66" s="657"/>
      <c r="D66" s="724"/>
      <c r="E66" s="786"/>
      <c r="F66" s="786"/>
      <c r="G66" s="680"/>
      <c r="H66" s="681"/>
      <c r="I66" s="681"/>
    </row>
    <row r="67" spans="1:9" ht="30">
      <c r="A67" s="741"/>
      <c r="B67" s="987" t="s">
        <v>159</v>
      </c>
      <c r="C67" s="657"/>
      <c r="D67" s="1591"/>
      <c r="E67" s="786"/>
      <c r="F67" s="786"/>
      <c r="G67" s="680"/>
      <c r="H67" s="681"/>
      <c r="I67" s="681"/>
    </row>
    <row r="68" spans="1:9" ht="30.95" customHeight="1">
      <c r="A68" s="741"/>
      <c r="B68" s="991" t="s">
        <v>689</v>
      </c>
      <c r="C68" s="657"/>
      <c r="D68" s="1591"/>
      <c r="E68" s="786"/>
      <c r="F68" s="786"/>
      <c r="G68" s="680"/>
      <c r="H68" s="681"/>
      <c r="I68" s="681"/>
    </row>
    <row r="69" spans="1:9" ht="30">
      <c r="A69" s="741"/>
      <c r="B69" s="112" t="s">
        <v>698</v>
      </c>
      <c r="C69" s="657"/>
      <c r="D69" s="724"/>
      <c r="E69" s="786"/>
      <c r="F69" s="786"/>
      <c r="G69" s="680"/>
      <c r="H69" s="681"/>
      <c r="I69" s="681"/>
    </row>
    <row r="70" spans="1:9" ht="30">
      <c r="A70" s="741"/>
      <c r="B70" s="1440" t="s">
        <v>693</v>
      </c>
      <c r="C70" s="657"/>
      <c r="D70" s="724"/>
      <c r="E70" s="786"/>
      <c r="F70" s="786"/>
      <c r="G70" s="680"/>
      <c r="H70" s="681"/>
      <c r="I70" s="681"/>
    </row>
    <row r="71" spans="1:9" ht="30">
      <c r="A71" s="741"/>
      <c r="B71" s="22" t="s">
        <v>690</v>
      </c>
      <c r="C71" s="657"/>
      <c r="D71" s="724"/>
      <c r="E71" s="786"/>
      <c r="F71" s="786"/>
      <c r="G71" s="680"/>
      <c r="H71" s="681"/>
      <c r="I71" s="681"/>
    </row>
    <row r="72" spans="1:9" ht="45">
      <c r="A72" s="741"/>
      <c r="B72" s="1442" t="s">
        <v>124</v>
      </c>
      <c r="C72" s="657"/>
      <c r="D72" s="724"/>
      <c r="E72" s="786"/>
      <c r="F72" s="786"/>
      <c r="G72" s="680"/>
      <c r="H72" s="681"/>
      <c r="I72" s="681"/>
    </row>
    <row r="73" spans="1:9" ht="30">
      <c r="A73" s="741"/>
      <c r="B73" s="1441" t="s">
        <v>582</v>
      </c>
      <c r="C73" s="657"/>
      <c r="D73" s="1591"/>
      <c r="E73" s="786"/>
      <c r="F73" s="786"/>
      <c r="G73" s="680"/>
      <c r="H73" s="681"/>
      <c r="I73" s="681"/>
    </row>
    <row r="74" spans="1:9" ht="60">
      <c r="A74" s="741"/>
      <c r="B74" s="1442" t="s">
        <v>691</v>
      </c>
      <c r="C74" s="657"/>
      <c r="D74" s="1591"/>
      <c r="E74" s="786"/>
      <c r="F74" s="786"/>
      <c r="G74" s="680"/>
      <c r="H74" s="681"/>
      <c r="I74" s="681"/>
    </row>
    <row r="75" spans="1:9" ht="30">
      <c r="A75" s="741"/>
      <c r="B75" s="723" t="s">
        <v>692</v>
      </c>
      <c r="C75" s="657"/>
      <c r="D75" s="1591"/>
      <c r="E75" s="786"/>
      <c r="F75" s="786"/>
      <c r="G75" s="680"/>
      <c r="H75" s="681"/>
      <c r="I75" s="681"/>
    </row>
    <row r="76" spans="1:9" s="12" customFormat="1" ht="15">
      <c r="A76" s="198">
        <v>54</v>
      </c>
      <c r="B76" s="914" t="s">
        <v>668</v>
      </c>
      <c r="C76" s="182"/>
      <c r="D76" s="160"/>
      <c r="E76" s="173">
        <f>SUMIF(C77:C91,"&lt;&gt;na")</f>
        <v>0</v>
      </c>
      <c r="F76" s="156">
        <f>IF(G76=0,"0",E76/(2*G76))</f>
        <v>0</v>
      </c>
      <c r="G76" s="51">
        <f>COUNTIF(C77:C91,"&lt;&gt;na")</f>
        <v>15</v>
      </c>
      <c r="H76" s="12">
        <f>ROWS(C77:C91)</f>
        <v>15</v>
      </c>
    </row>
    <row r="77" spans="1:9" s="17" customFormat="1" ht="30">
      <c r="A77" s="198"/>
      <c r="B77" s="1524" t="s">
        <v>125</v>
      </c>
      <c r="C77" s="1500"/>
      <c r="D77" s="1591"/>
      <c r="E77" s="201"/>
      <c r="F77" s="201"/>
      <c r="G77" s="54"/>
    </row>
    <row r="78" spans="1:9" s="17" customFormat="1" ht="15">
      <c r="A78" s="198"/>
      <c r="B78" s="85" t="s">
        <v>126</v>
      </c>
      <c r="C78" s="1500"/>
      <c r="D78" s="192"/>
      <c r="E78" s="202"/>
      <c r="F78" s="201"/>
      <c r="G78" s="54"/>
    </row>
    <row r="79" spans="1:9" s="17" customFormat="1" ht="15">
      <c r="A79" s="198"/>
      <c r="B79" s="85" t="s">
        <v>83</v>
      </c>
      <c r="C79" s="1500"/>
      <c r="D79" s="192"/>
      <c r="E79" s="201"/>
      <c r="F79" s="201"/>
      <c r="G79" s="75"/>
    </row>
    <row r="80" spans="1:9" s="17" customFormat="1" ht="15">
      <c r="A80" s="198"/>
      <c r="B80" s="165" t="s">
        <v>369</v>
      </c>
      <c r="C80" s="1500"/>
      <c r="D80" s="192"/>
      <c r="E80" s="201"/>
      <c r="F80" s="191"/>
      <c r="G80" s="75"/>
    </row>
    <row r="81" spans="1:8" s="17" customFormat="1" ht="15">
      <c r="A81" s="198"/>
      <c r="B81" s="85" t="s">
        <v>127</v>
      </c>
      <c r="C81" s="1500"/>
      <c r="D81" s="192"/>
      <c r="E81" s="201"/>
      <c r="F81" s="201"/>
      <c r="G81" s="75"/>
    </row>
    <row r="82" spans="1:8" s="17" customFormat="1" ht="45">
      <c r="A82" s="154"/>
      <c r="B82" s="32" t="s">
        <v>468</v>
      </c>
      <c r="C82" s="1500"/>
      <c r="D82" s="192"/>
      <c r="E82" s="39"/>
      <c r="F82" s="39"/>
      <c r="G82" s="75"/>
    </row>
    <row r="83" spans="1:8" s="17" customFormat="1" ht="30">
      <c r="A83" s="154"/>
      <c r="B83" s="32" t="s">
        <v>122</v>
      </c>
      <c r="C83" s="1500"/>
      <c r="D83" s="192"/>
      <c r="E83" s="39"/>
      <c r="F83" s="39"/>
      <c r="G83" s="75"/>
    </row>
    <row r="84" spans="1:8" s="17" customFormat="1" ht="30">
      <c r="A84" s="154"/>
      <c r="B84" s="175" t="s">
        <v>444</v>
      </c>
      <c r="C84" s="1500"/>
      <c r="D84" s="192"/>
      <c r="E84" s="39"/>
      <c r="F84" s="39"/>
      <c r="G84" s="75"/>
    </row>
    <row r="85" spans="1:8" s="17" customFormat="1" ht="30">
      <c r="A85" s="198"/>
      <c r="B85" s="85" t="s">
        <v>128</v>
      </c>
      <c r="C85" s="1500"/>
      <c r="D85" s="192"/>
      <c r="E85" s="201"/>
      <c r="F85" s="201"/>
      <c r="G85" s="75"/>
    </row>
    <row r="86" spans="1:8" s="17" customFormat="1" ht="30">
      <c r="A86" s="198"/>
      <c r="B86" s="85" t="s">
        <v>129</v>
      </c>
      <c r="C86" s="1500"/>
      <c r="D86" s="192"/>
      <c r="E86" s="201"/>
      <c r="F86" s="201"/>
      <c r="G86" s="75"/>
    </row>
    <row r="87" spans="1:8" s="17" customFormat="1" ht="33" customHeight="1">
      <c r="A87" s="198"/>
      <c r="B87" s="199" t="s">
        <v>130</v>
      </c>
      <c r="C87" s="1500"/>
      <c r="D87" s="192"/>
      <c r="E87" s="201"/>
      <c r="F87" s="203"/>
      <c r="G87" s="75"/>
    </row>
    <row r="88" spans="1:8" s="17" customFormat="1" ht="15">
      <c r="A88" s="198"/>
      <c r="B88" s="204" t="s">
        <v>131</v>
      </c>
      <c r="C88" s="1500"/>
      <c r="D88" s="192"/>
      <c r="E88" s="201"/>
      <c r="F88" s="205"/>
      <c r="G88" s="75"/>
    </row>
    <row r="89" spans="1:8" s="17" customFormat="1" ht="15">
      <c r="A89" s="206"/>
      <c r="B89" s="204" t="s">
        <v>132</v>
      </c>
      <c r="C89" s="1500"/>
      <c r="D89" s="200"/>
      <c r="E89" s="201"/>
      <c r="F89" s="201"/>
      <c r="G89" s="75"/>
    </row>
    <row r="90" spans="1:8" s="17" customFormat="1" ht="30">
      <c r="A90" s="198"/>
      <c r="B90" s="199" t="s">
        <v>133</v>
      </c>
      <c r="C90" s="1500"/>
      <c r="D90" s="200"/>
      <c r="E90" s="201"/>
      <c r="F90" s="102"/>
      <c r="G90" s="75"/>
    </row>
    <row r="91" spans="1:8" s="12" customFormat="1" ht="30">
      <c r="A91" s="198"/>
      <c r="B91" s="85" t="s">
        <v>134</v>
      </c>
      <c r="C91" s="1500"/>
      <c r="D91" s="1518"/>
      <c r="E91" s="201"/>
      <c r="F91" s="201"/>
      <c r="G91" s="75"/>
    </row>
    <row r="92" spans="1:8" s="12" customFormat="1" ht="15">
      <c r="A92" s="198">
        <v>55</v>
      </c>
      <c r="B92" s="914" t="s">
        <v>642</v>
      </c>
      <c r="C92" s="182"/>
      <c r="D92" s="160"/>
      <c r="E92" s="173">
        <f>SUMIF(C93:C94,"&lt;&gt;na")</f>
        <v>0</v>
      </c>
      <c r="F92" s="156">
        <f>IF(G92=0,"NA",E92/(2*G92))</f>
        <v>0</v>
      </c>
      <c r="G92" s="51">
        <f>COUNTIF(C93:C94,"&lt;&gt;na")</f>
        <v>2</v>
      </c>
      <c r="H92" s="12">
        <f>ROWS(C93:C94)</f>
        <v>2</v>
      </c>
    </row>
    <row r="93" spans="1:8" s="12" customFormat="1" ht="15">
      <c r="A93" s="198"/>
      <c r="B93" s="913" t="s">
        <v>701</v>
      </c>
      <c r="C93" s="14"/>
      <c r="D93" s="200"/>
      <c r="E93" s="201"/>
      <c r="F93" s="201"/>
      <c r="G93" s="75"/>
    </row>
    <row r="94" spans="1:8" s="12" customFormat="1" ht="75">
      <c r="A94" s="198"/>
      <c r="B94" s="910" t="s">
        <v>640</v>
      </c>
      <c r="C94" s="14"/>
      <c r="D94" s="200"/>
      <c r="E94" s="201"/>
      <c r="F94" s="201"/>
      <c r="G94" s="75"/>
    </row>
    <row r="95" spans="1:8" s="12" customFormat="1" ht="15">
      <c r="A95" s="198">
        <v>56</v>
      </c>
      <c r="B95" s="914" t="s">
        <v>643</v>
      </c>
      <c r="C95" s="182"/>
      <c r="D95" s="160"/>
      <c r="E95" s="173">
        <f>SUMIF(C96:C97,"&lt;&gt;na")</f>
        <v>0</v>
      </c>
      <c r="F95" s="156">
        <f>IF(G95=0,"NA",E95/(2*G95))</f>
        <v>0</v>
      </c>
      <c r="G95" s="51">
        <f>COUNTIF(C96:C97,"&lt;&gt;na")</f>
        <v>2</v>
      </c>
      <c r="H95" s="12">
        <f>ROWS(C96:C97)</f>
        <v>2</v>
      </c>
    </row>
    <row r="96" spans="1:8" s="12" customFormat="1" ht="15">
      <c r="A96" s="198"/>
      <c r="B96" s="913" t="s">
        <v>702</v>
      </c>
      <c r="C96" s="14"/>
      <c r="D96" s="200"/>
      <c r="E96" s="201"/>
      <c r="F96" s="201"/>
      <c r="G96" s="75"/>
      <c r="H96" s="60"/>
    </row>
    <row r="97" spans="1:12" s="12" customFormat="1" ht="75">
      <c r="A97" s="198"/>
      <c r="B97" s="1558" t="s">
        <v>929</v>
      </c>
      <c r="C97" s="14"/>
      <c r="D97" s="1518"/>
      <c r="E97" s="201"/>
      <c r="F97" s="201"/>
      <c r="G97" s="75"/>
      <c r="H97" s="60"/>
    </row>
    <row r="98" spans="1:12" s="852" customFormat="1" ht="60">
      <c r="A98" s="606"/>
      <c r="B98" s="595" t="s">
        <v>700</v>
      </c>
      <c r="C98" s="907"/>
      <c r="D98" s="605"/>
      <c r="E98" s="606">
        <f>C98</f>
        <v>0</v>
      </c>
      <c r="F98" s="604">
        <f>IF(G98=0,"NA",E98/(2*G98))</f>
        <v>0</v>
      </c>
      <c r="G98" s="704">
        <f>COUNTIF(C98,"&lt;&gt;na")</f>
        <v>1</v>
      </c>
      <c r="H98" s="704">
        <f>ROWS(C98)</f>
        <v>1</v>
      </c>
      <c r="I98" s="858"/>
      <c r="J98" s="601"/>
      <c r="K98" s="601"/>
    </row>
    <row r="99" spans="1:12" ht="15">
      <c r="A99" s="743"/>
      <c r="B99" s="729" t="s">
        <v>427</v>
      </c>
      <c r="C99" s="623">
        <f>E5</f>
        <v>0</v>
      </c>
      <c r="D99" s="799" t="s">
        <v>519</v>
      </c>
      <c r="E99" s="788"/>
      <c r="F99" s="789">
        <f>F4</f>
        <v>0</v>
      </c>
      <c r="G99" s="663"/>
      <c r="H99" s="663"/>
      <c r="I99" s="663"/>
    </row>
    <row r="100" spans="1:12" ht="15" hidden="1">
      <c r="A100" s="638"/>
      <c r="B100" s="637"/>
      <c r="C100" s="624"/>
      <c r="D100" s="792"/>
      <c r="E100" s="802"/>
      <c r="F100" s="894"/>
      <c r="G100" s="663"/>
      <c r="H100" s="663"/>
      <c r="I100" s="663"/>
    </row>
    <row r="101" spans="1:12" ht="15" hidden="1"/>
    <row r="102" spans="1:12" s="735" customFormat="1" ht="15" hidden="1">
      <c r="B102" s="625"/>
      <c r="D102" s="700"/>
      <c r="E102" s="803"/>
      <c r="F102" s="804"/>
      <c r="G102" s="664"/>
      <c r="H102" s="664"/>
      <c r="I102" s="664"/>
      <c r="J102" s="664"/>
      <c r="K102" s="664"/>
      <c r="L102" s="625"/>
    </row>
    <row r="103" spans="1:12" s="735" customFormat="1" ht="15" hidden="1">
      <c r="B103" s="625"/>
      <c r="D103" s="700"/>
      <c r="E103" s="803"/>
      <c r="F103" s="804"/>
      <c r="G103" s="664"/>
      <c r="H103" s="664"/>
      <c r="I103" s="664"/>
      <c r="J103" s="664"/>
      <c r="K103" s="664"/>
      <c r="L103" s="625"/>
    </row>
    <row r="104" spans="1:12" s="735" customFormat="1" ht="15" hidden="1">
      <c r="B104" s="625"/>
      <c r="D104" s="700"/>
      <c r="E104" s="803"/>
      <c r="F104" s="804"/>
      <c r="G104" s="664"/>
      <c r="H104" s="664"/>
      <c r="I104" s="664"/>
      <c r="J104" s="664"/>
      <c r="K104" s="664"/>
      <c r="L104" s="625"/>
    </row>
    <row r="105" spans="1:12" s="735" customFormat="1" ht="15" hidden="1">
      <c r="B105" s="625"/>
      <c r="D105" s="700"/>
      <c r="E105" s="803"/>
      <c r="F105" s="804"/>
      <c r="G105" s="664"/>
      <c r="H105" s="664"/>
      <c r="I105" s="664"/>
      <c r="J105" s="664"/>
      <c r="K105" s="664"/>
      <c r="L105" s="625"/>
    </row>
    <row r="106" spans="1:12" s="735" customFormat="1" ht="15" hidden="1">
      <c r="B106" s="625"/>
      <c r="D106" s="700"/>
      <c r="E106" s="803"/>
      <c r="F106" s="804"/>
      <c r="G106" s="664"/>
      <c r="H106" s="664"/>
      <c r="I106" s="664"/>
      <c r="J106" s="664"/>
      <c r="K106" s="664"/>
      <c r="L106" s="625"/>
    </row>
    <row r="107" spans="1:12" s="735" customFormat="1" ht="15" hidden="1">
      <c r="B107" s="625"/>
      <c r="D107" s="700"/>
      <c r="E107" s="803"/>
      <c r="F107" s="804"/>
      <c r="G107" s="664"/>
      <c r="H107" s="664"/>
      <c r="I107" s="664"/>
      <c r="J107" s="664"/>
      <c r="K107" s="664"/>
      <c r="L107" s="625"/>
    </row>
    <row r="108" spans="1:12" s="735" customFormat="1" ht="15" hidden="1">
      <c r="B108" s="625"/>
      <c r="D108" s="700"/>
      <c r="E108" s="803"/>
      <c r="F108" s="804"/>
      <c r="G108" s="664"/>
      <c r="H108" s="664"/>
      <c r="I108" s="664"/>
      <c r="J108" s="664"/>
      <c r="K108" s="664"/>
      <c r="L108" s="625"/>
    </row>
    <row r="109" spans="1:12" s="735" customFormat="1" ht="15" hidden="1">
      <c r="B109" s="625"/>
      <c r="D109" s="700"/>
      <c r="E109" s="803"/>
      <c r="F109" s="804"/>
      <c r="G109" s="664"/>
      <c r="H109" s="664"/>
      <c r="I109" s="664"/>
      <c r="J109" s="664"/>
      <c r="K109" s="664"/>
      <c r="L109" s="625"/>
    </row>
    <row r="110" spans="1:12" s="735" customFormat="1" ht="15" hidden="1">
      <c r="B110" s="625"/>
      <c r="D110" s="700"/>
      <c r="E110" s="803"/>
      <c r="F110" s="804"/>
      <c r="G110" s="664"/>
      <c r="H110" s="664"/>
      <c r="I110" s="664"/>
      <c r="J110" s="664"/>
      <c r="K110" s="664"/>
      <c r="L110" s="625"/>
    </row>
    <row r="111" spans="1:12" s="735" customFormat="1" ht="15" hidden="1">
      <c r="B111" s="625"/>
      <c r="D111" s="700"/>
      <c r="E111" s="803"/>
      <c r="F111" s="804"/>
      <c r="G111" s="664"/>
      <c r="H111" s="664"/>
      <c r="I111" s="664"/>
      <c r="J111" s="664"/>
      <c r="K111" s="664"/>
      <c r="L111" s="625"/>
    </row>
    <row r="112" spans="1:12" s="735" customFormat="1" ht="15" hidden="1">
      <c r="B112" s="625"/>
      <c r="D112" s="700"/>
      <c r="E112" s="803"/>
      <c r="F112" s="804"/>
      <c r="G112" s="664"/>
      <c r="H112" s="664"/>
      <c r="I112" s="664"/>
      <c r="J112" s="664"/>
      <c r="K112" s="664"/>
      <c r="L112" s="625"/>
    </row>
    <row r="113" spans="2:12" s="735" customFormat="1" ht="15" hidden="1">
      <c r="B113" s="625"/>
      <c r="D113" s="700"/>
      <c r="E113" s="803"/>
      <c r="F113" s="804"/>
      <c r="G113" s="664"/>
      <c r="H113" s="664"/>
      <c r="I113" s="664"/>
      <c r="J113" s="664"/>
      <c r="K113" s="664"/>
      <c r="L113" s="625"/>
    </row>
    <row r="114" spans="2:12" s="735" customFormat="1" ht="15" hidden="1">
      <c r="B114" s="625"/>
      <c r="D114" s="700"/>
      <c r="E114" s="803"/>
      <c r="F114" s="804"/>
      <c r="G114" s="664"/>
      <c r="H114" s="664"/>
      <c r="I114" s="664"/>
      <c r="J114" s="664"/>
      <c r="K114" s="664"/>
      <c r="L114" s="625"/>
    </row>
    <row r="115" spans="2:12" s="735" customFormat="1" ht="15" hidden="1">
      <c r="B115" s="625"/>
      <c r="D115" s="700"/>
      <c r="E115" s="803"/>
      <c r="F115" s="804"/>
      <c r="G115" s="664"/>
      <c r="H115" s="664"/>
      <c r="I115" s="664"/>
      <c r="J115" s="664"/>
      <c r="K115" s="664"/>
      <c r="L115" s="625"/>
    </row>
    <row r="116" spans="2:12" s="735" customFormat="1" ht="15" hidden="1">
      <c r="B116" s="625"/>
      <c r="D116" s="700"/>
      <c r="E116" s="803"/>
      <c r="F116" s="804"/>
      <c r="G116" s="664"/>
      <c r="H116" s="664"/>
      <c r="I116" s="664"/>
      <c r="J116" s="664"/>
      <c r="K116" s="664"/>
      <c r="L116" s="625"/>
    </row>
    <row r="117" spans="2:12" s="735" customFormat="1" ht="15" hidden="1">
      <c r="B117" s="625"/>
      <c r="D117" s="700"/>
      <c r="E117" s="803"/>
      <c r="F117" s="804"/>
      <c r="G117" s="664"/>
      <c r="H117" s="664"/>
      <c r="I117" s="664"/>
      <c r="J117" s="664"/>
      <c r="K117" s="664"/>
      <c r="L117" s="625"/>
    </row>
    <row r="118" spans="2:12" s="735" customFormat="1" ht="15" hidden="1">
      <c r="B118" s="625"/>
      <c r="D118" s="700"/>
      <c r="E118" s="803"/>
      <c r="F118" s="804"/>
      <c r="G118" s="664"/>
      <c r="H118" s="664"/>
      <c r="I118" s="664"/>
      <c r="J118" s="664"/>
      <c r="K118" s="664"/>
      <c r="L118" s="625"/>
    </row>
    <row r="119" spans="2:12" s="735" customFormat="1" ht="15" hidden="1">
      <c r="B119" s="625"/>
      <c r="D119" s="700"/>
      <c r="E119" s="803"/>
      <c r="F119" s="804"/>
      <c r="G119" s="664"/>
      <c r="H119" s="664"/>
      <c r="I119" s="664"/>
      <c r="J119" s="664"/>
      <c r="K119" s="664"/>
      <c r="L119" s="625"/>
    </row>
    <row r="120" spans="2:12" s="735" customFormat="1" ht="15" hidden="1">
      <c r="B120" s="625"/>
      <c r="D120" s="700"/>
      <c r="E120" s="803"/>
      <c r="F120" s="804"/>
      <c r="G120" s="664"/>
      <c r="H120" s="664"/>
      <c r="I120" s="664"/>
      <c r="J120" s="664"/>
      <c r="K120" s="664"/>
      <c r="L120" s="625"/>
    </row>
    <row r="121" spans="2:12" s="735" customFormat="1" ht="15" hidden="1">
      <c r="B121" s="625"/>
      <c r="D121" s="700"/>
      <c r="E121" s="803"/>
      <c r="F121" s="804"/>
      <c r="G121" s="664"/>
      <c r="H121" s="664"/>
      <c r="I121" s="664"/>
      <c r="J121" s="664"/>
      <c r="K121" s="664"/>
      <c r="L121" s="625"/>
    </row>
    <row r="122" spans="2:12" s="735" customFormat="1" ht="15" hidden="1">
      <c r="B122" s="625"/>
      <c r="D122" s="700"/>
      <c r="E122" s="803"/>
      <c r="F122" s="804"/>
      <c r="G122" s="664"/>
      <c r="H122" s="664"/>
      <c r="I122" s="664"/>
      <c r="J122" s="664"/>
      <c r="K122" s="664"/>
      <c r="L122" s="625"/>
    </row>
    <row r="123" spans="2:12" s="735" customFormat="1" ht="15" hidden="1">
      <c r="B123" s="625"/>
      <c r="D123" s="700"/>
      <c r="E123" s="803"/>
      <c r="F123" s="804"/>
      <c r="G123" s="664"/>
      <c r="H123" s="664"/>
      <c r="I123" s="664"/>
      <c r="J123" s="664"/>
      <c r="K123" s="664"/>
      <c r="L123" s="625"/>
    </row>
    <row r="124" spans="2:12" s="735" customFormat="1" ht="15" hidden="1">
      <c r="B124" s="625"/>
      <c r="D124" s="700"/>
      <c r="E124" s="803"/>
      <c r="F124" s="804"/>
      <c r="G124" s="664"/>
      <c r="H124" s="664"/>
      <c r="I124" s="664"/>
      <c r="J124" s="664"/>
      <c r="K124" s="664"/>
      <c r="L124" s="625"/>
    </row>
    <row r="125" spans="2:12" s="735" customFormat="1" ht="15" hidden="1">
      <c r="B125" s="625"/>
      <c r="D125" s="700"/>
      <c r="E125" s="803"/>
      <c r="F125" s="804"/>
      <c r="G125" s="664"/>
      <c r="H125" s="664"/>
      <c r="I125" s="664"/>
      <c r="J125" s="664"/>
      <c r="K125" s="664"/>
      <c r="L125" s="625"/>
    </row>
    <row r="126" spans="2:12" s="735" customFormat="1" ht="15" hidden="1">
      <c r="B126" s="625"/>
      <c r="D126" s="700"/>
      <c r="E126" s="803"/>
      <c r="F126" s="804"/>
      <c r="G126" s="664"/>
      <c r="H126" s="664"/>
      <c r="I126" s="664"/>
      <c r="J126" s="664"/>
      <c r="K126" s="664"/>
      <c r="L126" s="625"/>
    </row>
    <row r="127" spans="2:12" s="735" customFormat="1" ht="15" hidden="1">
      <c r="B127" s="625"/>
      <c r="D127" s="700"/>
      <c r="E127" s="803"/>
      <c r="F127" s="804"/>
      <c r="G127" s="664"/>
      <c r="H127" s="664"/>
      <c r="I127" s="664"/>
      <c r="J127" s="664"/>
      <c r="K127" s="664"/>
      <c r="L127" s="625"/>
    </row>
  </sheetData>
  <sheetProtection algorithmName="SHA-512" hashValue="IjTAaozIAOyH5k7UB9N8g/+pmIolJDdlMrbdV3qzvIdJl4aiVY85SRHOcz1WRVFBV6DHWJON3rcSZ4o9FDwcfw==" saltValue="2Cvs/ntnrFPzi1Q+wBYP6w==" spinCount="100000" sheet="1" selectLockedCells="1"/>
  <phoneticPr fontId="7" type="noConversion"/>
  <conditionalFormatting sqref="C77:C91">
    <cfRule type="cellIs" dxfId="78" priority="1" operator="equal">
      <formula>$F$2</formula>
    </cfRule>
  </conditionalFormatting>
  <conditionalFormatting sqref="E2">
    <cfRule type="cellIs" dxfId="77" priority="8" operator="equal">
      <formula>$F$2</formula>
    </cfRule>
  </conditionalFormatting>
  <conditionalFormatting sqref="F1">
    <cfRule type="cellIs" dxfId="76" priority="5" operator="greaterThan">
      <formula>0.49</formula>
    </cfRule>
  </conditionalFormatting>
  <conditionalFormatting sqref="F4:F14 F17:F18 F20:F29 F33:F41">
    <cfRule type="cellIs" dxfId="75" priority="10" operator="greaterThan">
      <formula>0.49</formula>
    </cfRule>
  </conditionalFormatting>
  <conditionalFormatting sqref="F44:F98">
    <cfRule type="cellIs" dxfId="74" priority="2" operator="greaterThan">
      <formula>0.49</formula>
    </cfRule>
  </conditionalFormatting>
  <conditionalFormatting sqref="F98">
    <cfRule type="cellIs" dxfId="73" priority="9" operator="greaterThanOrEqual">
      <formula>0.5</formula>
    </cfRule>
  </conditionalFormatting>
  <dataValidations xWindow="957" yWindow="910" count="9">
    <dataValidation type="list" showErrorMessage="1" error="Apenas valores:_x000a_0_x000a_1_x000a_2_x000a_NA" promptTitle="PREENCHIMENTO" prompt="2 = Cumpre _x000a_1= Cumpre 50% ou em estudo_x000a_0= Não Cumpre 50% das questões_x000a_NA= Não Aplicável" sqref="C29:C43 C66:C75 C10:C19 C21:C27 C55:C64 C47:C53" xr:uid="{00000000-0002-0000-0C00-000000000000}">
      <formula1>"0,1,2,NA"</formula1>
    </dataValidation>
    <dataValidation type="list" showInputMessage="1" showErrorMessage="1" promptTitle="PREENCHIMENTO" prompt="2 = Cumpre _x000a_1= Cumpre 50% ou em estudo_x000a_0= Não Cumpre 50% das questões_x000a_NA= Não Aplicável" sqref="C9" xr:uid="{00000000-0002-0000-0C00-000001000000}">
      <formula1>"0,1,2,NA"</formula1>
    </dataValidation>
    <dataValidation type="whole" allowBlank="1" showInputMessage="1" showErrorMessage="1" error="Valor só pode ser 2" sqref="C20 C76 C92 C95 C65" xr:uid="{00000000-0002-0000-0C00-000002000000}">
      <formula1>2</formula1>
      <formula2>2</formula2>
    </dataValidation>
    <dataValidation type="whole" allowBlank="1" showInputMessage="1" showErrorMessage="1" error="Número só pode ser 2" sqref="C44 C54 C28" xr:uid="{00000000-0002-0000-0C00-000003000000}">
      <formula1>2</formula1>
      <formula2>2</formula2>
    </dataValidation>
    <dataValidation type="list" allowBlank="1" showInputMessage="1" showErrorMessage="1" errorTitle="Utilizar a lista pendente" error="Apenas permite valores entre 0 e 2" promptTitle="Usar apenas a lista pendente!" prompt="2 = Acessível_x000a_1 = Em estudo ou acessível mais de 50% da área_x000a_0 = Não acessível em menos de 50% da área_x000a_" sqref="C7" xr:uid="{00000000-0002-0000-0C00-000004000000}">
      <formula1>"0,1,2"</formula1>
    </dataValidation>
    <dataValidation type="list" showErrorMessage="1" error="Apenas valores: 0, 1, 2 " promptTitle="PREENCHIMENTO" prompt="2 = Cumpre _x000a_1=  Em estudo_x000a_0= Não existe_x000a_" sqref="C78:C91" xr:uid="{00000000-0002-0000-0C00-000005000000}">
      <formula1>"0,1,2"</formula1>
    </dataValidation>
    <dataValidation type="list" showInputMessage="1" showErrorMessage="1" error="Apenas valores: 0, 1, 2 " promptTitle="PREENCHIMENTO" prompt="2 = Cumpre _x000a_1=  Em estudo_x000a_0= Não existem_x000a_" sqref="C77" xr:uid="{00000000-0002-0000-0C00-000006000000}">
      <formula1>"0,1,2"</formula1>
    </dataValidation>
    <dataValidation type="list" showErrorMessage="1" error="Apenas valores: 0, 1, 2 ou NA" promptTitle="PREENCHIMENTO" prompt="2 = Cumpre _x000a_1= Cumpre 50% ou em estudo_x000a_0= Não Cumpre 50% das questões_x000a_NA= Não Aplicável" sqref="C93:C94 C96:C97" xr:uid="{00000000-0002-0000-0C00-000007000000}">
      <formula1>"0,1,2,NA"</formula1>
    </dataValidation>
    <dataValidation type="list" showInputMessage="1" showErrorMessage="1" errorTitle="Corrigir!" error="Apenas são permitidos valores 0 ou 2" prompt="2 = Cumpre_x000d_1= Cumpre 50% ou em estudo_x000a_0= Não cumpre_x000a_" sqref="C98" xr:uid="{00000000-0002-0000-0C00-000008000000}">
      <formula1>"0,1,2"</formula1>
    </dataValidation>
  </dataValidations>
  <pageMargins left="0.98" right="0.94" top="1.77" bottom="0.94" header="0.35" footer="0.39"/>
  <pageSetup paperSize="9" scale="78" fitToHeight="3" orientation="portrait" horizontalDpi="300" verticalDpi="300"/>
  <headerFooter>
    <oddHeader>&amp;L&amp;"Calibri,Normal"&amp;9
Diagnóstico de Acessibilidade  
&amp;F
&amp;C&amp;"System Font,Normal"&amp;10&amp;K000000&amp;G</oddHeader>
    <oddFooter>&amp;L&amp;"Calibri,Normal"&amp;7MMP 2024&amp;C&amp;"Calibri (corpo),Normal"&amp;7&amp;K000000&amp;A    
&amp;R&amp;"Calibri (corpo),Normal"&amp;7&amp;K000000&amp;P / &amp;N</oddFooter>
  </headerFooter>
  <ignoredErrors>
    <ignoredError sqref="F5" formula="1"/>
  </ignoredErrors>
  <legacyDrawing r:id="rId1"/>
  <legacyDrawingHF r:id="rId2"/>
  <tableParts count="3">
    <tablePart r:id="rId3"/>
    <tablePart r:id="rId4"/>
    <tablePart r:id="rId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0">
    <tabColor rgb="FF996633"/>
  </sheetPr>
  <dimension ref="A1:J38"/>
  <sheetViews>
    <sheetView zoomScale="150" zoomScaleNormal="150" workbookViewId="0">
      <selection activeCell="C6" sqref="C6"/>
    </sheetView>
  </sheetViews>
  <sheetFormatPr defaultColWidth="0" defaultRowHeight="14.45" customHeight="1" zeroHeight="1"/>
  <cols>
    <col min="1" max="1" width="3.19921875" style="1089" customWidth="1"/>
    <col min="2" max="2" width="30.3984375" style="1090" customWidth="1"/>
    <col min="3" max="3" width="5.3984375" style="1091" customWidth="1"/>
    <col min="4" max="4" width="13.09765625" style="1091" customWidth="1"/>
    <col min="5" max="6" width="3.8984375" style="1089" customWidth="1"/>
    <col min="7" max="9" width="8.59765625" style="1092" hidden="1" customWidth="1"/>
    <col min="10" max="16384" width="8.59765625" style="1091" hidden="1"/>
  </cols>
  <sheetData>
    <row r="1" spans="1:10" s="765" customFormat="1" ht="12.75">
      <c r="A1" s="952" t="s">
        <v>46</v>
      </c>
      <c r="B1" s="953"/>
      <c r="E1" s="954" t="s">
        <v>622</v>
      </c>
      <c r="F1" s="955">
        <f>E2/F2</f>
        <v>0</v>
      </c>
    </row>
    <row r="2" spans="1:10" s="765" customFormat="1" ht="12.75">
      <c r="A2" s="952" t="s">
        <v>552</v>
      </c>
      <c r="B2" s="953"/>
      <c r="D2" s="766"/>
      <c r="E2" s="859">
        <f>COUNTA(C6:C35)</f>
        <v>0</v>
      </c>
      <c r="F2" s="957">
        <f>I4</f>
        <v>27</v>
      </c>
    </row>
    <row r="3" spans="1:10" s="614" customFormat="1" ht="15">
      <c r="A3" s="1047" t="s">
        <v>1</v>
      </c>
      <c r="B3" s="1048" t="s">
        <v>44</v>
      </c>
      <c r="C3" s="709" t="s">
        <v>510</v>
      </c>
      <c r="D3" s="710" t="s">
        <v>45</v>
      </c>
      <c r="E3" s="736" t="s">
        <v>515</v>
      </c>
      <c r="F3" s="736" t="s">
        <v>516</v>
      </c>
    </row>
    <row r="4" spans="1:10" s="1055" customFormat="1" ht="21" customHeight="1">
      <c r="A4" s="1049" t="s">
        <v>274</v>
      </c>
      <c r="B4" s="1050" t="s">
        <v>466</v>
      </c>
      <c r="C4" s="1051"/>
      <c r="D4" s="730" t="s">
        <v>519</v>
      </c>
      <c r="E4" s="1052">
        <f>C36</f>
        <v>0</v>
      </c>
      <c r="F4" s="1053">
        <f>E4/(G4*2)</f>
        <v>0</v>
      </c>
      <c r="G4" s="1054">
        <f>SUM(G5:G35)</f>
        <v>27</v>
      </c>
      <c r="H4" s="1054" t="s">
        <v>27</v>
      </c>
      <c r="I4" s="1054">
        <f>SUM(I5:I35)</f>
        <v>27</v>
      </c>
      <c r="J4" s="1054" t="s">
        <v>651</v>
      </c>
    </row>
    <row r="5" spans="1:10" s="1059" customFormat="1" ht="15">
      <c r="A5" s="1056">
        <v>57</v>
      </c>
      <c r="B5" s="1057" t="s">
        <v>467</v>
      </c>
      <c r="C5" s="1057"/>
      <c r="D5" s="1057"/>
      <c r="E5" s="739">
        <f>SUMIF(C6:C11,"&lt;&gt;na")</f>
        <v>0</v>
      </c>
      <c r="F5" s="789">
        <f>IF(G5=0,"NA",E5/(2*G5))</f>
        <v>0</v>
      </c>
      <c r="G5" s="704">
        <f>COUNTIF(C6:C11,"&lt;&gt;na")</f>
        <v>6</v>
      </c>
      <c r="H5" s="1058"/>
      <c r="I5" s="1055">
        <f>ROWS(C6:C11)</f>
        <v>6</v>
      </c>
    </row>
    <row r="6" spans="1:10" s="1059" customFormat="1" ht="30">
      <c r="A6" s="1056"/>
      <c r="B6" s="1060" t="s">
        <v>137</v>
      </c>
      <c r="C6" s="661"/>
      <c r="D6" s="1591"/>
      <c r="E6" s="1062"/>
      <c r="F6" s="1063"/>
      <c r="G6" s="1064"/>
      <c r="H6" s="1065"/>
      <c r="I6" s="1058"/>
    </row>
    <row r="7" spans="1:10" s="1059" customFormat="1" ht="15">
      <c r="A7" s="1056"/>
      <c r="B7" s="1066" t="s">
        <v>138</v>
      </c>
      <c r="C7" s="661"/>
      <c r="D7" s="1061"/>
      <c r="E7" s="1062"/>
      <c r="F7" s="1063"/>
      <c r="G7" s="1064"/>
      <c r="H7" s="1065"/>
      <c r="I7" s="1058"/>
    </row>
    <row r="8" spans="1:10" s="1059" customFormat="1" ht="30">
      <c r="A8" s="1056"/>
      <c r="B8" s="1067" t="s">
        <v>139</v>
      </c>
      <c r="C8" s="1083"/>
      <c r="D8" s="1061"/>
      <c r="E8" s="1062"/>
      <c r="F8" s="1063"/>
      <c r="G8" s="1064"/>
      <c r="H8" s="1065"/>
      <c r="I8" s="1058"/>
    </row>
    <row r="9" spans="1:10" s="1059" customFormat="1" ht="15">
      <c r="A9" s="1056"/>
      <c r="B9" s="1068" t="s">
        <v>469</v>
      </c>
      <c r="C9" s="1083"/>
      <c r="D9" s="1061"/>
      <c r="E9" s="1063"/>
      <c r="F9" s="1063"/>
      <c r="G9" s="1064"/>
      <c r="H9" s="1065"/>
      <c r="I9" s="1058"/>
    </row>
    <row r="10" spans="1:10" s="1059" customFormat="1" ht="15">
      <c r="A10" s="1056"/>
      <c r="B10" s="1068" t="s">
        <v>470</v>
      </c>
      <c r="C10" s="1083"/>
      <c r="D10" s="1061"/>
      <c r="E10" s="1063"/>
      <c r="F10" s="1063"/>
      <c r="G10" s="1064"/>
      <c r="H10" s="1065"/>
      <c r="I10" s="1058"/>
    </row>
    <row r="11" spans="1:10" s="1059" customFormat="1" ht="30">
      <c r="A11" s="1056"/>
      <c r="B11" s="1069" t="s">
        <v>652</v>
      </c>
      <c r="C11" s="661"/>
      <c r="D11" s="1061"/>
      <c r="E11" s="1070"/>
      <c r="F11" s="1063"/>
      <c r="G11" s="1064"/>
      <c r="H11" s="1065"/>
      <c r="I11" s="1058"/>
    </row>
    <row r="12" spans="1:10" s="1059" customFormat="1" ht="15">
      <c r="A12" s="1056">
        <v>58</v>
      </c>
      <c r="B12" s="1057" t="s">
        <v>471</v>
      </c>
      <c r="C12" s="1057"/>
      <c r="D12" s="1057"/>
      <c r="E12" s="788">
        <f>SUMIF(C13:C21,"&lt;&gt;na")</f>
        <v>0</v>
      </c>
      <c r="F12" s="789">
        <f>IF(G12=0,"NA",E12/(2*G12))</f>
        <v>0</v>
      </c>
      <c r="G12" s="704">
        <f>COUNTIF(C13:C21,"&lt;&gt;na")</f>
        <v>9</v>
      </c>
      <c r="H12" s="1058"/>
      <c r="I12" s="1055">
        <f>ROWS(C13:C21)</f>
        <v>9</v>
      </c>
    </row>
    <row r="13" spans="1:10" s="1059" customFormat="1" ht="15">
      <c r="A13" s="1056"/>
      <c r="B13" s="1066" t="s">
        <v>140</v>
      </c>
      <c r="C13" s="661"/>
      <c r="D13" s="1061"/>
      <c r="E13" s="1062"/>
      <c r="F13" s="1063"/>
      <c r="G13" s="1064"/>
      <c r="H13" s="1065"/>
      <c r="I13" s="1058"/>
    </row>
    <row r="14" spans="1:10" s="1079" customFormat="1" ht="30">
      <c r="A14" s="1071"/>
      <c r="B14" s="1072" t="s">
        <v>141</v>
      </c>
      <c r="C14" s="1083"/>
      <c r="D14" s="1073"/>
      <c r="E14" s="1074"/>
      <c r="F14" s="1075"/>
      <c r="G14" s="1076"/>
      <c r="H14" s="1077"/>
      <c r="I14" s="1078"/>
    </row>
    <row r="15" spans="1:10" s="1059" customFormat="1" ht="15">
      <c r="A15" s="1056"/>
      <c r="B15" s="1066" t="s">
        <v>142</v>
      </c>
      <c r="C15" s="661"/>
      <c r="D15" s="1061"/>
      <c r="E15" s="1062"/>
      <c r="F15" s="1063"/>
      <c r="G15" s="1064"/>
      <c r="H15" s="1065"/>
      <c r="I15" s="1058"/>
    </row>
    <row r="16" spans="1:10" s="1059" customFormat="1" ht="30">
      <c r="A16" s="1056"/>
      <c r="B16" s="1068" t="s">
        <v>143</v>
      </c>
      <c r="C16" s="1083"/>
      <c r="D16" s="1591"/>
      <c r="E16" s="1062"/>
      <c r="F16" s="1063"/>
      <c r="G16" s="1064"/>
      <c r="H16" s="1065"/>
      <c r="I16" s="1058"/>
    </row>
    <row r="17" spans="1:9" s="1059" customFormat="1" ht="30">
      <c r="A17" s="1056"/>
      <c r="B17" s="1068" t="s">
        <v>144</v>
      </c>
      <c r="C17" s="1083"/>
      <c r="D17" s="1061"/>
      <c r="E17" s="1062"/>
      <c r="F17" s="1063"/>
      <c r="G17" s="1064"/>
      <c r="H17" s="1065"/>
      <c r="I17" s="1058"/>
    </row>
    <row r="18" spans="1:9" s="1059" customFormat="1" ht="30">
      <c r="A18" s="1056"/>
      <c r="B18" s="1068" t="s">
        <v>145</v>
      </c>
      <c r="C18" s="1083"/>
      <c r="D18" s="1061"/>
      <c r="E18" s="1062"/>
      <c r="F18" s="1063"/>
      <c r="G18" s="1064"/>
      <c r="H18" s="1065"/>
      <c r="I18" s="1058"/>
    </row>
    <row r="19" spans="1:9" s="1079" customFormat="1" ht="15">
      <c r="A19" s="1071"/>
      <c r="B19" s="1080" t="s">
        <v>146</v>
      </c>
      <c r="C19" s="1083"/>
      <c r="D19" s="1591"/>
      <c r="E19" s="1074"/>
      <c r="F19" s="1075"/>
      <c r="G19" s="1076"/>
      <c r="H19" s="1077"/>
      <c r="I19" s="1078"/>
    </row>
    <row r="20" spans="1:9" s="1059" customFormat="1" ht="30">
      <c r="A20" s="1056"/>
      <c r="B20" s="1068" t="s">
        <v>147</v>
      </c>
      <c r="C20" s="1083"/>
      <c r="D20" s="1061"/>
      <c r="E20" s="1062"/>
      <c r="F20" s="1063"/>
      <c r="G20" s="1064"/>
      <c r="H20" s="1065"/>
      <c r="I20" s="1058"/>
    </row>
    <row r="21" spans="1:9" s="1059" customFormat="1" ht="15">
      <c r="A21" s="1056"/>
      <c r="B21" s="1066" t="s">
        <v>148</v>
      </c>
      <c r="C21" s="661"/>
      <c r="D21" s="1061"/>
      <c r="E21" s="1062"/>
      <c r="F21" s="1063"/>
      <c r="G21" s="1064"/>
      <c r="H21" s="1065"/>
      <c r="I21" s="1058"/>
    </row>
    <row r="22" spans="1:9" s="1059" customFormat="1" ht="15">
      <c r="A22" s="1056">
        <v>59</v>
      </c>
      <c r="B22" s="1057" t="s">
        <v>472</v>
      </c>
      <c r="C22" s="1081"/>
      <c r="D22" s="1057"/>
      <c r="E22" s="739">
        <f>SUMIF(C23:C32,"&lt;&gt;na")</f>
        <v>0</v>
      </c>
      <c r="F22" s="789">
        <f>IF(G22=0,"NA",E22/(2*G22))</f>
        <v>0</v>
      </c>
      <c r="G22" s="704">
        <f>COUNTIF(C23:C32,"&lt;&gt;na")</f>
        <v>10</v>
      </c>
      <c r="H22" s="1058"/>
      <c r="I22" s="1055">
        <f>ROWS(C23:C32)</f>
        <v>10</v>
      </c>
    </row>
    <row r="23" spans="1:9" s="1059" customFormat="1" ht="30">
      <c r="A23" s="1056"/>
      <c r="B23" s="1060" t="s">
        <v>584</v>
      </c>
      <c r="C23" s="1083"/>
      <c r="D23" s="1591"/>
      <c r="E23" s="1062"/>
      <c r="F23" s="1063"/>
      <c r="G23" s="1064"/>
      <c r="H23" s="1065"/>
      <c r="I23" s="1058"/>
    </row>
    <row r="24" spans="1:9" s="1059" customFormat="1" ht="30">
      <c r="A24" s="1056"/>
      <c r="B24" s="1068" t="s">
        <v>149</v>
      </c>
      <c r="C24" s="1083"/>
      <c r="D24" s="1061"/>
      <c r="E24" s="1062"/>
      <c r="F24" s="1063"/>
      <c r="G24" s="1064"/>
      <c r="H24" s="1065"/>
      <c r="I24" s="1058"/>
    </row>
    <row r="25" spans="1:9" s="1059" customFormat="1" ht="30">
      <c r="A25" s="1056"/>
      <c r="B25" s="1068" t="s">
        <v>152</v>
      </c>
      <c r="C25" s="1083"/>
      <c r="D25" s="1061"/>
      <c r="E25" s="1062"/>
      <c r="F25" s="1063"/>
      <c r="G25" s="1064"/>
      <c r="H25" s="1065"/>
      <c r="I25" s="1058"/>
    </row>
    <row r="26" spans="1:9" s="1059" customFormat="1" ht="30">
      <c r="A26" s="1056"/>
      <c r="B26" s="1068" t="s">
        <v>153</v>
      </c>
      <c r="C26" s="1083"/>
      <c r="D26" s="1061"/>
      <c r="E26" s="1062"/>
      <c r="F26" s="1063"/>
      <c r="G26" s="1064"/>
      <c r="H26" s="1065"/>
      <c r="I26" s="1058"/>
    </row>
    <row r="27" spans="1:9" s="1059" customFormat="1" ht="15">
      <c r="A27" s="1056"/>
      <c r="B27" s="1068" t="s">
        <v>154</v>
      </c>
      <c r="C27" s="1083"/>
      <c r="D27" s="1061"/>
      <c r="E27" s="1062"/>
      <c r="F27" s="1063"/>
      <c r="G27" s="1064"/>
      <c r="H27" s="1065"/>
      <c r="I27" s="1058"/>
    </row>
    <row r="28" spans="1:9" s="1059" customFormat="1" ht="30">
      <c r="A28" s="1056"/>
      <c r="B28" s="1068" t="s">
        <v>155</v>
      </c>
      <c r="C28" s="1083"/>
      <c r="D28" s="1061"/>
      <c r="E28" s="1062"/>
      <c r="F28" s="1063"/>
      <c r="G28" s="1064"/>
      <c r="H28" s="1065"/>
      <c r="I28" s="1058"/>
    </row>
    <row r="29" spans="1:9" s="1059" customFormat="1" ht="30.95" customHeight="1">
      <c r="A29" s="1056"/>
      <c r="B29" s="1068" t="s">
        <v>156</v>
      </c>
      <c r="C29" s="1083"/>
      <c r="D29" s="1061"/>
      <c r="E29" s="1062"/>
      <c r="F29" s="1063"/>
      <c r="G29" s="1064"/>
      <c r="H29" s="1065"/>
      <c r="I29" s="1058"/>
    </row>
    <row r="30" spans="1:9" s="1059" customFormat="1" ht="30">
      <c r="A30" s="1056"/>
      <c r="B30" s="1068" t="s">
        <v>653</v>
      </c>
      <c r="C30" s="1083"/>
      <c r="D30" s="1061"/>
      <c r="E30" s="1062"/>
      <c r="F30" s="1063"/>
      <c r="G30" s="1064"/>
      <c r="H30" s="1065"/>
      <c r="I30" s="1058"/>
    </row>
    <row r="31" spans="1:9" s="1059" customFormat="1" ht="15">
      <c r="A31" s="1056"/>
      <c r="B31" s="1066" t="s">
        <v>150</v>
      </c>
      <c r="C31" s="661"/>
      <c r="D31" s="1061"/>
      <c r="E31" s="1062"/>
      <c r="F31" s="1063"/>
      <c r="G31" s="1064"/>
      <c r="H31" s="1065"/>
      <c r="I31" s="1058"/>
    </row>
    <row r="32" spans="1:9" s="1059" customFormat="1" ht="30">
      <c r="A32" s="1056"/>
      <c r="B32" s="1068" t="s">
        <v>151</v>
      </c>
      <c r="C32" s="1083"/>
      <c r="D32" s="1061"/>
      <c r="E32" s="1062"/>
      <c r="F32" s="1063"/>
      <c r="G32" s="1064"/>
      <c r="H32" s="1065"/>
      <c r="I32" s="1058"/>
    </row>
    <row r="33" spans="1:9" s="1059" customFormat="1" ht="15">
      <c r="A33" s="1056">
        <v>60</v>
      </c>
      <c r="B33" s="1057" t="s">
        <v>399</v>
      </c>
      <c r="C33" s="668"/>
      <c r="D33" s="1057"/>
      <c r="E33" s="739">
        <f>SUMIF(C34:C35,"&lt;&gt;na")</f>
        <v>0</v>
      </c>
      <c r="F33" s="789">
        <f>IF(G33=0,"NA",E33/(2*G33))</f>
        <v>0</v>
      </c>
      <c r="G33" s="704">
        <f>COUNTIF(C34:C35,"&lt;&gt;na")</f>
        <v>2</v>
      </c>
      <c r="I33" s="1055">
        <f>ROWS(C34:C35)</f>
        <v>2</v>
      </c>
    </row>
    <row r="34" spans="1:9" s="1059" customFormat="1" ht="30">
      <c r="A34" s="1056"/>
      <c r="B34" s="1082" t="s">
        <v>604</v>
      </c>
      <c r="C34" s="1083"/>
      <c r="D34" s="1061"/>
      <c r="E34" s="1062"/>
      <c r="F34" s="1063"/>
      <c r="G34" s="1064"/>
      <c r="H34" s="1065"/>
      <c r="I34" s="1058"/>
    </row>
    <row r="35" spans="1:9" s="1059" customFormat="1" ht="30">
      <c r="A35" s="1056"/>
      <c r="B35" s="1084" t="s">
        <v>153</v>
      </c>
      <c r="C35" s="1083"/>
      <c r="D35" s="1061"/>
      <c r="E35" s="1062"/>
      <c r="F35" s="1063"/>
      <c r="G35" s="1064"/>
      <c r="H35" s="1065"/>
      <c r="I35" s="1058"/>
    </row>
    <row r="36" spans="1:9" s="1059" customFormat="1" ht="15">
      <c r="A36" s="1085"/>
      <c r="B36" s="1086" t="s">
        <v>427</v>
      </c>
      <c r="C36" s="1087">
        <f>SUM(C6:C35)</f>
        <v>0</v>
      </c>
      <c r="D36" s="730" t="s">
        <v>519</v>
      </c>
      <c r="E36" s="1088"/>
      <c r="F36" s="789">
        <f>F4</f>
        <v>0</v>
      </c>
      <c r="G36" s="1058"/>
      <c r="H36" s="1058"/>
      <c r="I36" s="1058"/>
    </row>
    <row r="37" spans="1:9" ht="15" hidden="1"/>
    <row r="38" spans="1:9" ht="15" hidden="1"/>
  </sheetData>
  <sheetProtection algorithmName="SHA-512" hashValue="1yjEkQGiNLwuL7+osF3dBE5By/dBTgWAL4/WsxWhhypUzrJPemXlxNYArev+6vCCjLCGb8hqNpUFPxFwKzRudg==" saltValue="z+DGI/0aFQ7VExicOkRgtg==" spinCount="100000" sheet="1" objects="1" scenarios="1" selectLockedCells="1"/>
  <phoneticPr fontId="7" type="noConversion"/>
  <conditionalFormatting sqref="E2">
    <cfRule type="cellIs" dxfId="72" priority="1" operator="equal">
      <formula>$F$2</formula>
    </cfRule>
  </conditionalFormatting>
  <conditionalFormatting sqref="F4">
    <cfRule type="cellIs" dxfId="71" priority="2" operator="greaterThan">
      <formula>0.49</formula>
    </cfRule>
  </conditionalFormatting>
  <conditionalFormatting sqref="F4:F5">
    <cfRule type="cellIs" dxfId="70" priority="3" operator="greaterThan">
      <formula>0.5</formula>
    </cfRule>
  </conditionalFormatting>
  <conditionalFormatting sqref="F12 F22 F33 F36">
    <cfRule type="cellIs" dxfId="69" priority="4" operator="greaterThan">
      <formula>0.5</formula>
    </cfRule>
  </conditionalFormatting>
  <dataValidations xWindow="601" yWindow="392" count="6">
    <dataValidation type="list" showErrorMessage="1" error="Apenas valores 0, 1 ou  2 " promptTitle="PREENCHIMENTO" prompt="2 = Cumpre _x000a_1= Cumpre 50% ou em estudo_x000a_0= Não Cumpre 50% das questões_x000a_NA= Não Aplicável" sqref="C21 C11 C7 C13 C15 C31" xr:uid="{00000000-0002-0000-0D00-000000000000}">
      <formula1>"0,1,2"</formula1>
    </dataValidation>
    <dataValidation type="whole" allowBlank="1" showInputMessage="1" showErrorMessage="1" error="Valor só pode ser 2" sqref="C5 C12" xr:uid="{00000000-0002-0000-0D00-000001000000}">
      <formula1>2</formula1>
      <formula2>2</formula2>
    </dataValidation>
    <dataValidation type="list" showErrorMessage="1" error="Apenas vaores: 0, 1, 2 ou NA" promptTitle="PREENCHIMENTO" prompt="2 = Cumpre _x000a_1= Cumpre 50% ou em estudo_x000a_0= Não Cumpre 50% das questões_x000a_NA= Não Aplicável" sqref="C34:C35 C8:C10 C16:C20" xr:uid="{00000000-0002-0000-0D00-000002000000}">
      <formula1>"0,1,2,NA"</formula1>
    </dataValidation>
    <dataValidation type="whole" allowBlank="1" showInputMessage="1" showErrorMessage="1" error="Número só pode ser 2" sqref="C22 C33" xr:uid="{00000000-0002-0000-0D00-000003000000}">
      <formula1>2</formula1>
      <formula2>2</formula2>
    </dataValidation>
    <dataValidation type="list" showInputMessage="1" showErrorMessage="1" error="Apenas valores 0, 1 ou  2 " promptTitle="PREENCHIMENTO" prompt="2 = Cumpre _x000a_1= Cumpre 50% ou em estudo_x000a_0= Não Cumpre 50% das questões_x000a_" sqref="C6" xr:uid="{00000000-0002-0000-0D00-000004000000}">
      <formula1>"0,1,2"</formula1>
    </dataValidation>
    <dataValidation type="list" showInputMessage="1" showErrorMessage="1" error="Apenas vaores: 0, 1, 2 ou NA" promptTitle="PREENCHIMENTO" prompt="2 = Cumpre _x000a_1= Cumpre 50% ou em estudo_x000a_0= Não Cumpre 50% das questões_x000a_NA= Não Aplicável" sqref="C14 C23:C30 C32" xr:uid="{00000000-0002-0000-0D00-000005000000}">
      <formula1>"0,1,2,NA"</formula1>
    </dataValidation>
  </dataValidations>
  <pageMargins left="0.98" right="0.94" top="1.77" bottom="0.94" header="0.35" footer="0.39"/>
  <pageSetup paperSize="9" scale="78" fitToHeight="3" orientation="portrait" horizontalDpi="300" verticalDpi="300"/>
  <headerFooter>
    <oddHeader>&amp;L&amp;"Calibri,Normal"&amp;9
Diagnóstico de Acessibilidade  
&amp;F
&amp;C&amp;"System Font,Normal"&amp;10&amp;K000000&amp;G</oddHeader>
    <oddFooter>&amp;L&amp;"Calibri,Normal"&amp;7MMP 2024&amp;C&amp;"Calibri (corpo),Normal"&amp;7&amp;K000000&amp;A    
&amp;R&amp;"Calibri (corpo),Normal"&amp;7&amp;K000000&amp;P / &amp;N</oddFooter>
  </headerFooter>
  <legacyDrawing r:id="rId1"/>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lha11">
    <tabColor rgb="FFFF0000"/>
  </sheetPr>
  <dimension ref="A1:X136"/>
  <sheetViews>
    <sheetView zoomScale="150" zoomScaleNormal="150" workbookViewId="0">
      <selection activeCell="C7" sqref="C7"/>
    </sheetView>
  </sheetViews>
  <sheetFormatPr defaultColWidth="0" defaultRowHeight="14.45" customHeight="1" zeroHeight="1"/>
  <cols>
    <col min="1" max="1" width="3.09765625" style="1025" customWidth="1"/>
    <col min="2" max="2" width="33" style="1026" customWidth="1"/>
    <col min="3" max="3" width="5.09765625" style="1027" customWidth="1"/>
    <col min="4" max="4" width="17.09765625" style="1028" customWidth="1"/>
    <col min="5" max="5" width="3.8984375" style="1026" customWidth="1"/>
    <col min="6" max="6" width="4.09765625" style="1025" customWidth="1"/>
    <col min="7" max="7" width="6.8984375" style="961" hidden="1" customWidth="1"/>
    <col min="8" max="8" width="6.8984375" style="977" hidden="1" customWidth="1"/>
    <col min="9" max="9" width="4.09765625" style="977" hidden="1" customWidth="1"/>
    <col min="10" max="10" width="4.19921875" style="977" hidden="1" customWidth="1"/>
    <col min="11" max="11" width="4.69921875" style="977" hidden="1" customWidth="1"/>
    <col min="12" max="16" width="6.5" style="977" hidden="1" customWidth="1"/>
    <col min="17" max="17" width="6.8984375" style="977" hidden="1" customWidth="1"/>
    <col min="18" max="16384" width="6.5" style="977" hidden="1"/>
  </cols>
  <sheetData>
    <row r="1" spans="1:24" s="864" customFormat="1" ht="12.75">
      <c r="A1" s="952" t="s">
        <v>46</v>
      </c>
      <c r="B1" s="953"/>
      <c r="C1" s="765"/>
      <c r="D1" s="765"/>
      <c r="E1" s="954" t="s">
        <v>622</v>
      </c>
      <c r="F1" s="1273">
        <f>E2/F2</f>
        <v>0</v>
      </c>
    </row>
    <row r="2" spans="1:24" s="864" customFormat="1" ht="15">
      <c r="A2" s="952" t="s">
        <v>552</v>
      </c>
      <c r="B2" s="953"/>
      <c r="C2" s="765"/>
      <c r="D2" s="766"/>
      <c r="E2" s="859">
        <f>COUNTA(C7:C131)</f>
        <v>0</v>
      </c>
      <c r="F2" s="1253">
        <f>H5</f>
        <v>118</v>
      </c>
      <c r="I2" s="761"/>
      <c r="J2" s="761">
        <v>0</v>
      </c>
      <c r="K2" s="761">
        <v>0</v>
      </c>
    </row>
    <row r="3" spans="1:24" s="958" customFormat="1" ht="15">
      <c r="A3" s="736" t="s">
        <v>1</v>
      </c>
      <c r="B3" s="793" t="s">
        <v>44</v>
      </c>
      <c r="C3" s="709" t="s">
        <v>510</v>
      </c>
      <c r="D3" s="710" t="s">
        <v>45</v>
      </c>
      <c r="E3" s="1260" t="s">
        <v>3</v>
      </c>
      <c r="F3" s="793" t="s">
        <v>4</v>
      </c>
      <c r="I3" s="761"/>
      <c r="J3" s="761">
        <v>1</v>
      </c>
      <c r="K3" s="761">
        <v>1</v>
      </c>
    </row>
    <row r="4" spans="1:24" s="965" customFormat="1" ht="15">
      <c r="A4" s="959"/>
      <c r="B4" s="960" t="s">
        <v>845</v>
      </c>
      <c r="C4" s="959"/>
      <c r="D4" s="794" t="s">
        <v>519</v>
      </c>
      <c r="E4" s="1264">
        <f>E5</f>
        <v>0</v>
      </c>
      <c r="F4" s="1263">
        <f>IF(C7=2,F5,IF(C8=2,MIN("51%",F5),MIN("49%",F5)))</f>
        <v>0</v>
      </c>
      <c r="G4" s="961" t="s">
        <v>27</v>
      </c>
      <c r="H4" s="962" t="s">
        <v>623</v>
      </c>
      <c r="I4" s="963"/>
      <c r="J4" s="963">
        <v>2</v>
      </c>
      <c r="K4" s="963">
        <v>2</v>
      </c>
      <c r="L4" s="964"/>
      <c r="M4" s="964"/>
      <c r="N4" s="964"/>
      <c r="O4" s="964"/>
      <c r="P4" s="964"/>
      <c r="Q4" s="964"/>
      <c r="R4" s="964"/>
      <c r="S4" s="964"/>
      <c r="T4" s="964"/>
      <c r="U4" s="964"/>
      <c r="V4" s="964"/>
      <c r="W4" s="964"/>
      <c r="X4" s="964"/>
    </row>
    <row r="5" spans="1:24" s="961" customFormat="1" ht="15">
      <c r="A5" s="786"/>
      <c r="B5" s="966"/>
      <c r="C5" s="722"/>
      <c r="D5" s="716" t="s">
        <v>26</v>
      </c>
      <c r="E5" s="870">
        <f>SUM(E6:E131)</f>
        <v>0</v>
      </c>
      <c r="F5" s="789">
        <f>E5/(G5*2)</f>
        <v>0</v>
      </c>
      <c r="G5" s="961">
        <f>SUM(G6:G131)</f>
        <v>118</v>
      </c>
      <c r="H5" s="961">
        <f>SUM(H6:H131)</f>
        <v>118</v>
      </c>
      <c r="K5" s="967" t="s">
        <v>64</v>
      </c>
    </row>
    <row r="6" spans="1:24" s="664" customFormat="1" ht="15">
      <c r="A6" s="968">
        <v>61</v>
      </c>
      <c r="B6" s="969" t="s">
        <v>648</v>
      </c>
      <c r="C6" s="667"/>
      <c r="D6" s="667"/>
      <c r="E6" s="1265">
        <f>IF(C7=2,4,SUM(C7:C8))</f>
        <v>0</v>
      </c>
      <c r="F6" s="789">
        <f>IF(C7="2","100%",IF(C8="NA","100%",E6/(G6*2)))</f>
        <v>0</v>
      </c>
      <c r="G6" s="970">
        <f>ROWS(C7:C8)</f>
        <v>2</v>
      </c>
      <c r="H6" s="754">
        <f>ROWS(D7:D8)</f>
        <v>2</v>
      </c>
    </row>
    <row r="7" spans="1:24" s="664" customFormat="1" ht="30">
      <c r="A7" s="832"/>
      <c r="B7" s="971" t="s">
        <v>28</v>
      </c>
      <c r="C7" s="1240"/>
      <c r="D7" s="717"/>
      <c r="E7" s="758"/>
      <c r="F7" s="737"/>
      <c r="H7" s="663"/>
    </row>
    <row r="8" spans="1:24" s="664" customFormat="1" ht="30">
      <c r="A8" s="972"/>
      <c r="B8" s="973" t="s">
        <v>485</v>
      </c>
      <c r="C8" s="661"/>
      <c r="D8" s="717"/>
      <c r="E8" s="738"/>
      <c r="F8" s="737"/>
      <c r="G8" s="662"/>
      <c r="H8" s="663"/>
    </row>
    <row r="9" spans="1:24" ht="15">
      <c r="A9" s="974">
        <v>62</v>
      </c>
      <c r="B9" s="828" t="s">
        <v>473</v>
      </c>
      <c r="C9" s="975"/>
      <c r="D9" s="975"/>
      <c r="E9" s="1266">
        <f>SUMIF(C10:C25,"&lt;&gt;na")</f>
        <v>0</v>
      </c>
      <c r="F9" s="1263">
        <f>IF(G9=0,"NA",E9/(2*G9))</f>
        <v>0</v>
      </c>
      <c r="G9" s="961">
        <f>COUNTIF(C10:C25,"&lt;&gt;na")</f>
        <v>16</v>
      </c>
      <c r="H9" s="977">
        <f>ROWS(D10:D25)</f>
        <v>16</v>
      </c>
    </row>
    <row r="10" spans="1:24" s="983" customFormat="1" ht="30">
      <c r="A10" s="978"/>
      <c r="B10" s="979" t="s">
        <v>113</v>
      </c>
      <c r="C10" s="628"/>
      <c r="D10" s="980"/>
      <c r="E10" s="1267"/>
      <c r="F10" s="1272"/>
      <c r="G10" s="981"/>
      <c r="H10" s="982"/>
      <c r="L10" s="984"/>
    </row>
    <row r="11" spans="1:24" ht="15">
      <c r="A11" s="974"/>
      <c r="B11" s="849" t="s">
        <v>157</v>
      </c>
      <c r="C11" s="628"/>
      <c r="D11" s="985"/>
      <c r="E11" s="1268"/>
      <c r="F11" s="786"/>
      <c r="H11" s="986"/>
    </row>
    <row r="12" spans="1:24" ht="30">
      <c r="A12" s="974"/>
      <c r="B12" s="987" t="s">
        <v>158</v>
      </c>
      <c r="C12" s="628"/>
      <c r="D12" s="985"/>
      <c r="E12" s="1268"/>
      <c r="F12" s="786"/>
      <c r="H12" s="986"/>
    </row>
    <row r="13" spans="1:24" ht="30">
      <c r="A13" s="974"/>
      <c r="B13" s="987" t="s">
        <v>159</v>
      </c>
      <c r="C13" s="628"/>
      <c r="D13" s="985"/>
      <c r="E13" s="1268"/>
      <c r="F13" s="786"/>
      <c r="H13" s="986"/>
      <c r="L13" s="988"/>
    </row>
    <row r="14" spans="1:24" ht="30">
      <c r="A14" s="974"/>
      <c r="B14" s="987" t="s">
        <v>160</v>
      </c>
      <c r="C14" s="628"/>
      <c r="D14" s="985"/>
      <c r="E14" s="1268"/>
      <c r="F14" s="786"/>
      <c r="H14" s="986"/>
      <c r="L14" s="988"/>
    </row>
    <row r="15" spans="1:24" s="983" customFormat="1" ht="15">
      <c r="A15" s="978"/>
      <c r="B15" s="979" t="s">
        <v>161</v>
      </c>
      <c r="C15" s="628"/>
      <c r="D15" s="980"/>
      <c r="E15" s="1267"/>
      <c r="F15" s="1272"/>
      <c r="G15" s="981"/>
      <c r="H15" s="982"/>
      <c r="L15" s="984"/>
    </row>
    <row r="16" spans="1:24" ht="15">
      <c r="A16" s="974"/>
      <c r="B16" s="987" t="s">
        <v>227</v>
      </c>
      <c r="C16" s="628"/>
      <c r="D16" s="985"/>
      <c r="E16" s="1268"/>
      <c r="F16" s="786"/>
      <c r="H16" s="986"/>
      <c r="L16" s="988"/>
    </row>
    <row r="17" spans="1:17" ht="15">
      <c r="A17" s="974"/>
      <c r="B17" s="987" t="s">
        <v>162</v>
      </c>
      <c r="C17" s="628"/>
      <c r="D17" s="985"/>
      <c r="E17" s="1268"/>
      <c r="F17" s="786"/>
      <c r="H17" s="986"/>
      <c r="L17" s="988"/>
    </row>
    <row r="18" spans="1:17" ht="15">
      <c r="A18" s="974"/>
      <c r="B18" s="849" t="s">
        <v>163</v>
      </c>
      <c r="C18" s="628"/>
      <c r="D18" s="985"/>
      <c r="E18" s="1268"/>
      <c r="F18" s="786"/>
      <c r="H18" s="986"/>
      <c r="Q18" s="989"/>
    </row>
    <row r="19" spans="1:17" ht="30">
      <c r="A19" s="974"/>
      <c r="B19" s="849" t="s">
        <v>164</v>
      </c>
      <c r="C19" s="628"/>
      <c r="D19" s="985"/>
      <c r="E19" s="1268"/>
      <c r="F19" s="786"/>
      <c r="H19" s="986"/>
    </row>
    <row r="20" spans="1:17" ht="15">
      <c r="A20" s="974"/>
      <c r="B20" s="849" t="s">
        <v>165</v>
      </c>
      <c r="C20" s="628"/>
      <c r="D20" s="985"/>
      <c r="E20" s="1268"/>
      <c r="F20" s="786"/>
      <c r="H20" s="986"/>
    </row>
    <row r="21" spans="1:17" ht="30">
      <c r="A21" s="974"/>
      <c r="B21" s="987" t="s">
        <v>943</v>
      </c>
      <c r="C21" s="628"/>
      <c r="D21" s="985"/>
      <c r="E21" s="1268"/>
      <c r="F21" s="786"/>
      <c r="H21" s="986"/>
    </row>
    <row r="22" spans="1:17" ht="15">
      <c r="A22" s="974"/>
      <c r="B22" s="849" t="s">
        <v>377</v>
      </c>
      <c r="C22" s="628"/>
      <c r="D22" s="985"/>
      <c r="E22" s="1268"/>
      <c r="F22" s="786"/>
      <c r="H22" s="986"/>
    </row>
    <row r="23" spans="1:17" ht="30">
      <c r="A23" s="974"/>
      <c r="B23" s="849" t="s">
        <v>389</v>
      </c>
      <c r="C23" s="628"/>
      <c r="D23" s="985"/>
      <c r="E23" s="1268"/>
      <c r="F23" s="786"/>
      <c r="H23" s="986"/>
    </row>
    <row r="24" spans="1:17" ht="30">
      <c r="A24" s="974"/>
      <c r="B24" s="987" t="s">
        <v>474</v>
      </c>
      <c r="C24" s="628"/>
      <c r="D24" s="985"/>
      <c r="E24" s="1268"/>
      <c r="F24" s="786"/>
      <c r="H24" s="986"/>
    </row>
    <row r="25" spans="1:17" ht="30">
      <c r="A25" s="974"/>
      <c r="B25" s="987" t="s">
        <v>475</v>
      </c>
      <c r="C25" s="628"/>
      <c r="D25" s="985"/>
      <c r="E25" s="1268"/>
      <c r="F25" s="786"/>
      <c r="H25" s="986"/>
    </row>
    <row r="26" spans="1:17" s="981" customFormat="1" ht="15">
      <c r="A26" s="786">
        <v>63</v>
      </c>
      <c r="B26" s="990" t="s">
        <v>649</v>
      </c>
      <c r="C26" s="975"/>
      <c r="D26" s="975"/>
      <c r="E26" s="1266">
        <f>SUMIF(C27:C33,"&lt;&gt;na")</f>
        <v>0</v>
      </c>
      <c r="F26" s="1263">
        <f>IF(G26=0,"NA",E26/(2*G26))</f>
        <v>0</v>
      </c>
      <c r="G26" s="961">
        <f>COUNTIF(C27:C33,"&lt;&gt;na")</f>
        <v>7</v>
      </c>
      <c r="H26" s="961">
        <f>ROWS(D27:D33)</f>
        <v>7</v>
      </c>
    </row>
    <row r="27" spans="1:17" s="981" customFormat="1" ht="30">
      <c r="A27" s="745"/>
      <c r="B27" s="991" t="s">
        <v>226</v>
      </c>
      <c r="C27" s="628"/>
      <c r="D27" s="985"/>
      <c r="E27" s="870"/>
      <c r="F27" s="786"/>
      <c r="G27" s="992"/>
      <c r="H27" s="993"/>
      <c r="I27" s="994"/>
    </row>
    <row r="28" spans="1:17" s="981" customFormat="1" ht="15">
      <c r="A28" s="745"/>
      <c r="B28" s="995" t="s">
        <v>91</v>
      </c>
      <c r="C28" s="628"/>
      <c r="D28" s="985"/>
      <c r="E28" s="870"/>
      <c r="F28" s="786"/>
      <c r="G28" s="992"/>
      <c r="H28" s="993"/>
      <c r="I28" s="994"/>
      <c r="J28" s="994"/>
    </row>
    <row r="29" spans="1:17" s="981" customFormat="1" ht="15">
      <c r="A29" s="745"/>
      <c r="B29" s="995" t="s">
        <v>92</v>
      </c>
      <c r="C29" s="628"/>
      <c r="D29" s="985"/>
      <c r="E29" s="870"/>
      <c r="F29" s="786"/>
      <c r="G29" s="992"/>
      <c r="H29" s="992"/>
      <c r="I29" s="994"/>
      <c r="J29" s="994"/>
    </row>
    <row r="30" spans="1:17" s="981" customFormat="1" ht="45">
      <c r="A30" s="745"/>
      <c r="B30" s="995" t="s">
        <v>95</v>
      </c>
      <c r="C30" s="628"/>
      <c r="D30" s="985"/>
      <c r="E30" s="870"/>
      <c r="F30" s="786"/>
      <c r="G30" s="992"/>
      <c r="H30" s="992"/>
      <c r="I30" s="994"/>
      <c r="J30" s="994"/>
    </row>
    <row r="31" spans="1:17" s="676" customFormat="1" ht="35.1" customHeight="1">
      <c r="A31" s="816"/>
      <c r="B31" s="846" t="s">
        <v>585</v>
      </c>
      <c r="C31" s="628"/>
      <c r="D31" s="717"/>
      <c r="E31" s="740"/>
      <c r="F31" s="808"/>
      <c r="G31" s="996"/>
      <c r="H31" s="675"/>
    </row>
    <row r="32" spans="1:17" s="981" customFormat="1" ht="45">
      <c r="A32" s="745"/>
      <c r="B32" s="849" t="s">
        <v>96</v>
      </c>
      <c r="C32" s="628"/>
      <c r="D32" s="985"/>
      <c r="E32" s="1268"/>
      <c r="F32" s="786"/>
      <c r="G32" s="992"/>
      <c r="H32" s="992"/>
      <c r="I32" s="994"/>
      <c r="J32" s="994"/>
    </row>
    <row r="33" spans="1:10" s="981" customFormat="1" ht="33" customHeight="1">
      <c r="A33" s="745"/>
      <c r="B33" s="997" t="s">
        <v>387</v>
      </c>
      <c r="C33" s="998"/>
      <c r="D33" s="985"/>
      <c r="E33" s="1268"/>
      <c r="F33" s="786"/>
      <c r="G33" s="992"/>
      <c r="H33" s="992"/>
      <c r="I33" s="994"/>
      <c r="J33" s="994"/>
    </row>
    <row r="34" spans="1:10" s="981" customFormat="1" ht="15">
      <c r="A34" s="999">
        <v>64</v>
      </c>
      <c r="B34" s="990" t="s">
        <v>442</v>
      </c>
      <c r="C34" s="975"/>
      <c r="D34" s="975"/>
      <c r="E34" s="1266">
        <f>SUMIF(C35:C53,"&lt;&gt;na")</f>
        <v>0</v>
      </c>
      <c r="F34" s="1263">
        <f>IF(G34=0,"NA",E34/(2*G34))</f>
        <v>0</v>
      </c>
      <c r="G34" s="961">
        <f>COUNTIF(C35:C53,"&lt;&gt;na")</f>
        <v>19</v>
      </c>
      <c r="H34" s="992">
        <f>ROWS(C35:C53)</f>
        <v>19</v>
      </c>
      <c r="I34" s="994"/>
      <c r="J34" s="994"/>
    </row>
    <row r="35" spans="1:10" s="983" customFormat="1" ht="30">
      <c r="A35" s="974"/>
      <c r="B35" s="987" t="s">
        <v>50</v>
      </c>
      <c r="C35" s="628"/>
      <c r="D35" s="985"/>
      <c r="E35" s="1269"/>
      <c r="F35" s="1107"/>
      <c r="G35" s="992"/>
      <c r="H35" s="1002"/>
      <c r="I35" s="1003"/>
      <c r="J35" s="1003"/>
    </row>
    <row r="36" spans="1:10" s="983" customFormat="1" ht="45">
      <c r="A36" s="974"/>
      <c r="B36" s="987" t="s">
        <v>166</v>
      </c>
      <c r="C36" s="628"/>
      <c r="D36" s="985"/>
      <c r="E36" s="1269"/>
      <c r="F36" s="1107"/>
      <c r="G36" s="1004"/>
      <c r="H36" s="1002"/>
      <c r="I36" s="1003"/>
      <c r="J36" s="1003"/>
    </row>
    <row r="37" spans="1:10" s="983" customFormat="1" ht="15">
      <c r="A37" s="974"/>
      <c r="B37" s="1005" t="s">
        <v>101</v>
      </c>
      <c r="C37" s="628"/>
      <c r="D37" s="985"/>
      <c r="E37" s="1269"/>
      <c r="F37" s="1107"/>
      <c r="G37" s="1004"/>
      <c r="H37" s="1002"/>
      <c r="I37" s="1003"/>
      <c r="J37" s="1003"/>
    </row>
    <row r="38" spans="1:10" s="983" customFormat="1" ht="45">
      <c r="A38" s="974"/>
      <c r="B38" s="987" t="s">
        <v>229</v>
      </c>
      <c r="C38" s="628"/>
      <c r="D38" s="985"/>
      <c r="E38" s="1269"/>
      <c r="F38" s="1107"/>
      <c r="G38" s="1004"/>
      <c r="H38" s="1002"/>
      <c r="I38" s="1003"/>
      <c r="J38" s="1003"/>
    </row>
    <row r="39" spans="1:10" s="983" customFormat="1" ht="30">
      <c r="A39" s="974"/>
      <c r="B39" s="987" t="s">
        <v>452</v>
      </c>
      <c r="C39" s="628"/>
      <c r="D39" s="985"/>
      <c r="E39" s="1269"/>
      <c r="F39" s="1107"/>
      <c r="G39" s="1004"/>
      <c r="H39" s="1002"/>
      <c r="I39" s="1003"/>
      <c r="J39" s="1003"/>
    </row>
    <row r="40" spans="1:10" s="983" customFormat="1" ht="45">
      <c r="A40" s="974"/>
      <c r="B40" s="987" t="s">
        <v>110</v>
      </c>
      <c r="C40" s="628"/>
      <c r="D40" s="985"/>
      <c r="E40" s="1269"/>
      <c r="F40" s="1107"/>
      <c r="G40" s="1004"/>
      <c r="H40" s="1002"/>
      <c r="I40" s="1003"/>
      <c r="J40" s="1003"/>
    </row>
    <row r="41" spans="1:10" s="983" customFormat="1" ht="30">
      <c r="A41" s="974"/>
      <c r="B41" s="987" t="s">
        <v>102</v>
      </c>
      <c r="C41" s="628"/>
      <c r="D41" s="985"/>
      <c r="E41" s="1269"/>
      <c r="F41" s="1107"/>
      <c r="G41" s="1004"/>
      <c r="H41" s="1002"/>
      <c r="I41" s="1003"/>
      <c r="J41" s="1003"/>
    </row>
    <row r="42" spans="1:10" s="983" customFormat="1" ht="30">
      <c r="A42" s="974"/>
      <c r="B42" s="1005" t="s">
        <v>103</v>
      </c>
      <c r="C42" s="628"/>
      <c r="D42" s="985"/>
      <c r="E42" s="1269"/>
      <c r="F42" s="1107"/>
      <c r="G42" s="1004"/>
      <c r="H42" s="1002"/>
      <c r="I42" s="1003"/>
      <c r="J42" s="1003"/>
    </row>
    <row r="43" spans="1:10" s="983" customFormat="1" ht="30">
      <c r="A43" s="974"/>
      <c r="B43" s="987" t="s">
        <v>167</v>
      </c>
      <c r="C43" s="628"/>
      <c r="D43" s="985"/>
      <c r="E43" s="1269"/>
      <c r="F43" s="1107"/>
      <c r="G43" s="1004"/>
      <c r="H43" s="1002"/>
      <c r="I43" s="1003"/>
      <c r="J43" s="1003"/>
    </row>
    <row r="44" spans="1:10" s="983" customFormat="1" ht="30">
      <c r="A44" s="974"/>
      <c r="B44" s="987" t="s">
        <v>169</v>
      </c>
      <c r="C44" s="998"/>
      <c r="D44" s="985"/>
      <c r="E44" s="1269"/>
      <c r="F44" s="1107"/>
      <c r="G44" s="1004"/>
      <c r="H44" s="1002"/>
      <c r="I44" s="1003"/>
      <c r="J44" s="1003"/>
    </row>
    <row r="45" spans="1:10" s="983" customFormat="1" ht="30">
      <c r="A45" s="974"/>
      <c r="B45" s="987" t="s">
        <v>168</v>
      </c>
      <c r="C45" s="998"/>
      <c r="D45" s="985"/>
      <c r="E45" s="1269"/>
      <c r="F45" s="1107"/>
      <c r="G45" s="1004"/>
      <c r="H45" s="1002"/>
      <c r="I45" s="1003"/>
      <c r="J45" s="1003"/>
    </row>
    <row r="46" spans="1:10" s="983" customFormat="1" ht="30">
      <c r="A46" s="974"/>
      <c r="B46" s="987" t="s">
        <v>170</v>
      </c>
      <c r="C46" s="998"/>
      <c r="D46" s="985"/>
      <c r="E46" s="1269"/>
      <c r="F46" s="1103"/>
      <c r="G46" s="992"/>
      <c r="H46" s="1002"/>
      <c r="I46" s="1003"/>
      <c r="J46" s="1003"/>
    </row>
    <row r="47" spans="1:10" s="983" customFormat="1" ht="45">
      <c r="A47" s="974"/>
      <c r="B47" s="995" t="s">
        <v>228</v>
      </c>
      <c r="C47" s="998"/>
      <c r="D47" s="985"/>
      <c r="E47" s="1269"/>
      <c r="F47" s="1107"/>
      <c r="G47" s="992"/>
      <c r="H47" s="1002"/>
      <c r="I47" s="1003"/>
      <c r="J47" s="1003"/>
    </row>
    <row r="48" spans="1:10" s="983" customFormat="1" ht="30">
      <c r="A48" s="974"/>
      <c r="B48" s="991" t="s">
        <v>171</v>
      </c>
      <c r="C48" s="998"/>
      <c r="D48" s="985"/>
      <c r="E48" s="1269"/>
      <c r="F48" s="1107"/>
      <c r="G48" s="992"/>
      <c r="H48" s="1002"/>
      <c r="I48" s="1003"/>
      <c r="J48" s="1003"/>
    </row>
    <row r="49" spans="1:10" s="983" customFormat="1" ht="30">
      <c r="A49" s="974"/>
      <c r="B49" s="995" t="s">
        <v>172</v>
      </c>
      <c r="C49" s="998"/>
      <c r="D49" s="985"/>
      <c r="E49" s="1269"/>
      <c r="F49" s="1107"/>
      <c r="G49" s="992"/>
      <c r="H49" s="1002"/>
      <c r="I49" s="1003"/>
      <c r="J49" s="1003"/>
    </row>
    <row r="50" spans="1:10" s="983" customFormat="1" ht="45">
      <c r="A50" s="974"/>
      <c r="B50" s="995" t="s">
        <v>104</v>
      </c>
      <c r="C50" s="998"/>
      <c r="D50" s="985"/>
      <c r="E50" s="1269"/>
      <c r="F50" s="1107"/>
      <c r="G50" s="992"/>
      <c r="H50" s="1002"/>
      <c r="I50" s="1003"/>
      <c r="J50" s="1003"/>
    </row>
    <row r="51" spans="1:10" s="983" customFormat="1" ht="30">
      <c r="A51" s="974"/>
      <c r="B51" s="991" t="s">
        <v>105</v>
      </c>
      <c r="C51" s="998"/>
      <c r="D51" s="985"/>
      <c r="E51" s="1269"/>
      <c r="F51" s="1107"/>
      <c r="G51" s="992"/>
      <c r="H51" s="1002"/>
      <c r="I51" s="1003"/>
      <c r="J51" s="1003"/>
    </row>
    <row r="52" spans="1:10" s="983" customFormat="1" ht="30">
      <c r="A52" s="974"/>
      <c r="B52" s="991" t="s">
        <v>106</v>
      </c>
      <c r="C52" s="998"/>
      <c r="D52" s="985"/>
      <c r="E52" s="1269"/>
      <c r="F52" s="1107"/>
      <c r="G52" s="992"/>
      <c r="H52" s="1002"/>
      <c r="I52" s="1003"/>
      <c r="J52" s="1003"/>
    </row>
    <row r="53" spans="1:10" s="983" customFormat="1" ht="30">
      <c r="A53" s="974"/>
      <c r="B53" s="991" t="s">
        <v>173</v>
      </c>
      <c r="C53" s="998"/>
      <c r="D53" s="985"/>
      <c r="E53" s="1269"/>
      <c r="F53" s="1107"/>
      <c r="G53" s="992"/>
      <c r="H53" s="1002"/>
      <c r="I53" s="1003"/>
      <c r="J53" s="1003"/>
    </row>
    <row r="54" spans="1:10" s="983" customFormat="1" ht="15">
      <c r="A54" s="999">
        <v>65</v>
      </c>
      <c r="B54" s="1006" t="s">
        <v>476</v>
      </c>
      <c r="C54" s="975"/>
      <c r="D54" s="975"/>
      <c r="E54" s="1266">
        <f>SUMIF(C55:C84,"&lt;&gt;na")</f>
        <v>0</v>
      </c>
      <c r="F54" s="1263">
        <f>IF(G54=0,"NA",E54/(2*G54))</f>
        <v>0</v>
      </c>
      <c r="G54" s="1004">
        <f>COUNTIF(C55:C84,"&lt;&gt;na")</f>
        <v>30</v>
      </c>
      <c r="H54" s="1003">
        <f>ROWS(C55:C84)</f>
        <v>30</v>
      </c>
    </row>
    <row r="55" spans="1:10" ht="45">
      <c r="A55" s="974"/>
      <c r="B55" s="1007" t="s">
        <v>896</v>
      </c>
      <c r="C55" s="628"/>
      <c r="D55" s="985"/>
      <c r="E55" s="1552"/>
      <c r="F55" s="1553"/>
      <c r="G55" s="1184"/>
      <c r="H55" s="988"/>
      <c r="I55" s="986"/>
      <c r="J55" s="986"/>
    </row>
    <row r="56" spans="1:10" s="983" customFormat="1" ht="15">
      <c r="A56" s="974"/>
      <c r="B56" s="1008" t="s">
        <v>174</v>
      </c>
      <c r="C56" s="628"/>
      <c r="D56" s="985"/>
      <c r="E56" s="1269"/>
      <c r="F56" s="1107"/>
      <c r="G56" s="992"/>
      <c r="H56" s="1002"/>
      <c r="I56" s="1003"/>
      <c r="J56" s="1003"/>
    </row>
    <row r="57" spans="1:10" s="983" customFormat="1" ht="30">
      <c r="A57" s="974"/>
      <c r="B57" s="1009" t="s">
        <v>178</v>
      </c>
      <c r="C57" s="1548"/>
      <c r="D57" s="985"/>
      <c r="E57" s="1269"/>
      <c r="F57" s="1107"/>
      <c r="G57" s="992"/>
      <c r="H57" s="1002"/>
      <c r="I57" s="1003"/>
      <c r="J57" s="1003"/>
    </row>
    <row r="58" spans="1:10" s="983" customFormat="1" ht="15">
      <c r="A58" s="974"/>
      <c r="B58" s="1010" t="s">
        <v>180</v>
      </c>
      <c r="C58" s="628"/>
      <c r="D58" s="985"/>
      <c r="E58" s="1269"/>
      <c r="F58" s="1107"/>
      <c r="G58" s="992"/>
      <c r="H58" s="1002"/>
      <c r="I58" s="1003"/>
      <c r="J58" s="1003"/>
    </row>
    <row r="59" spans="1:10" s="983" customFormat="1" ht="30">
      <c r="A59" s="974"/>
      <c r="B59" s="1009" t="s">
        <v>182</v>
      </c>
      <c r="C59" s="628"/>
      <c r="D59" s="1516"/>
      <c r="E59" s="1269"/>
      <c r="F59" s="1107"/>
      <c r="G59" s="992"/>
      <c r="H59" s="1002"/>
      <c r="I59" s="1003"/>
      <c r="J59" s="1003"/>
    </row>
    <row r="60" spans="1:10" s="983" customFormat="1" ht="15">
      <c r="A60" s="974"/>
      <c r="B60" s="1008" t="s">
        <v>175</v>
      </c>
      <c r="C60" s="628"/>
      <c r="D60" s="985"/>
      <c r="E60" s="1105"/>
      <c r="F60" s="1107"/>
      <c r="G60" s="992"/>
      <c r="H60" s="1002"/>
      <c r="I60" s="1003"/>
      <c r="J60" s="1003"/>
    </row>
    <row r="61" spans="1:10" s="983" customFormat="1" ht="15">
      <c r="A61" s="974"/>
      <c r="B61" s="1009" t="s">
        <v>176</v>
      </c>
      <c r="C61" s="628"/>
      <c r="D61" s="985"/>
      <c r="E61" s="1269"/>
      <c r="F61" s="1107"/>
      <c r="G61" s="992"/>
      <c r="H61" s="1002"/>
      <c r="I61" s="1003"/>
      <c r="J61" s="1003"/>
    </row>
    <row r="62" spans="1:10" s="983" customFormat="1" ht="30">
      <c r="A62" s="974"/>
      <c r="B62" s="1009" t="s">
        <v>177</v>
      </c>
      <c r="C62" s="628"/>
      <c r="D62" s="985"/>
      <c r="E62" s="1269"/>
      <c r="F62" s="1107"/>
      <c r="G62" s="992"/>
      <c r="H62" s="1002"/>
      <c r="I62" s="1003"/>
      <c r="J62" s="1003"/>
    </row>
    <row r="63" spans="1:10" s="983" customFormat="1" ht="45">
      <c r="A63" s="974"/>
      <c r="B63" s="1009" t="s">
        <v>586</v>
      </c>
      <c r="C63" s="628"/>
      <c r="D63" s="985"/>
      <c r="E63" s="1269"/>
      <c r="F63" s="1107"/>
      <c r="G63" s="992"/>
      <c r="H63" s="1002"/>
      <c r="I63" s="1003"/>
      <c r="J63" s="1003"/>
    </row>
    <row r="64" spans="1:10" s="1016" customFormat="1" ht="45">
      <c r="A64" s="1010"/>
      <c r="B64" s="1009" t="s">
        <v>179</v>
      </c>
      <c r="C64" s="628"/>
      <c r="D64" s="985"/>
      <c r="E64" s="1261"/>
      <c r="F64" s="1012"/>
      <c r="G64" s="1013"/>
      <c r="H64" s="1014"/>
      <c r="I64" s="1015"/>
      <c r="J64" s="1015"/>
    </row>
    <row r="65" spans="1:10" s="983" customFormat="1" ht="45">
      <c r="A65" s="974"/>
      <c r="B65" s="1009" t="s">
        <v>395</v>
      </c>
      <c r="C65" s="628"/>
      <c r="D65" s="985"/>
      <c r="E65" s="1269"/>
      <c r="F65" s="1107"/>
      <c r="G65" s="992"/>
      <c r="H65" s="1002"/>
      <c r="I65" s="1003"/>
      <c r="J65" s="1003"/>
    </row>
    <row r="66" spans="1:10" s="983" customFormat="1" ht="15">
      <c r="A66" s="974"/>
      <c r="B66" s="1009" t="s">
        <v>650</v>
      </c>
      <c r="C66" s="628"/>
      <c r="D66" s="985"/>
      <c r="E66" s="1105"/>
      <c r="F66" s="1107"/>
      <c r="G66" s="992"/>
      <c r="H66" s="1002"/>
      <c r="I66" s="1003"/>
      <c r="J66" s="1003"/>
    </row>
    <row r="67" spans="1:10" s="983" customFormat="1" ht="30">
      <c r="A67" s="974"/>
      <c r="B67" s="1017" t="s">
        <v>181</v>
      </c>
      <c r="C67" s="628"/>
      <c r="D67" s="985"/>
      <c r="E67" s="1105"/>
      <c r="F67" s="1107"/>
      <c r="G67" s="992"/>
      <c r="H67" s="1002"/>
      <c r="I67" s="1003"/>
      <c r="J67" s="1003"/>
    </row>
    <row r="68" spans="1:10" s="983" customFormat="1" ht="45">
      <c r="A68" s="974"/>
      <c r="B68" s="1017" t="s">
        <v>368</v>
      </c>
      <c r="C68" s="628"/>
      <c r="D68" s="985"/>
      <c r="E68" s="1105"/>
      <c r="F68" s="1107"/>
      <c r="G68" s="992"/>
      <c r="H68" s="1002"/>
      <c r="I68" s="1003"/>
      <c r="J68" s="1003"/>
    </row>
    <row r="69" spans="1:10" s="983" customFormat="1" ht="30">
      <c r="A69" s="974"/>
      <c r="B69" s="1008" t="s">
        <v>857</v>
      </c>
      <c r="C69" s="628"/>
      <c r="D69" s="985"/>
      <c r="E69" s="1105"/>
      <c r="F69" s="1107"/>
      <c r="G69" s="992"/>
      <c r="H69" s="1002"/>
      <c r="I69" s="1003"/>
      <c r="J69" s="1003"/>
    </row>
    <row r="70" spans="1:10" s="983" customFormat="1" ht="15">
      <c r="A70" s="974"/>
      <c r="B70" s="1008" t="s">
        <v>477</v>
      </c>
      <c r="C70" s="628"/>
      <c r="D70" s="985"/>
      <c r="E70" s="1105"/>
      <c r="F70" s="1107"/>
      <c r="G70" s="992"/>
      <c r="H70" s="1002"/>
      <c r="I70" s="1003"/>
      <c r="J70" s="1003"/>
    </row>
    <row r="71" spans="1:10" s="983" customFormat="1" ht="15">
      <c r="A71" s="974"/>
      <c r="B71" s="1008" t="s">
        <v>183</v>
      </c>
      <c r="C71" s="628"/>
      <c r="D71" s="985"/>
      <c r="E71" s="1105"/>
      <c r="F71" s="1107"/>
      <c r="G71" s="992"/>
      <c r="H71" s="1002"/>
      <c r="I71" s="1003"/>
      <c r="J71" s="1003"/>
    </row>
    <row r="72" spans="1:10" s="983" customFormat="1" ht="15">
      <c r="A72" s="974"/>
      <c r="B72" s="1008" t="s">
        <v>184</v>
      </c>
      <c r="C72" s="628"/>
      <c r="D72" s="985"/>
      <c r="E72" s="1269"/>
      <c r="F72" s="1107"/>
      <c r="G72" s="992"/>
      <c r="H72" s="1002"/>
      <c r="I72" s="1003"/>
      <c r="J72" s="1003"/>
    </row>
    <row r="73" spans="1:10" s="983" customFormat="1" ht="15">
      <c r="A73" s="974"/>
      <c r="B73" s="1008" t="s">
        <v>185</v>
      </c>
      <c r="C73" s="628"/>
      <c r="D73" s="985"/>
      <c r="E73" s="1269"/>
      <c r="F73" s="1107"/>
      <c r="G73" s="992"/>
      <c r="H73" s="1002"/>
      <c r="I73" s="1003"/>
      <c r="J73" s="1003"/>
    </row>
    <row r="74" spans="1:10" s="983" customFormat="1" ht="15">
      <c r="A74" s="974"/>
      <c r="B74" s="1008" t="s">
        <v>186</v>
      </c>
      <c r="C74" s="628"/>
      <c r="D74" s="1592"/>
      <c r="E74" s="1105"/>
      <c r="F74" s="1107"/>
      <c r="G74" s="992"/>
      <c r="H74" s="1002"/>
      <c r="I74" s="1003"/>
      <c r="J74" s="1003"/>
    </row>
    <row r="75" spans="1:10" s="983" customFormat="1" ht="15">
      <c r="A75" s="974"/>
      <c r="B75" s="1008" t="s">
        <v>187</v>
      </c>
      <c r="C75" s="628"/>
      <c r="D75" s="1592"/>
      <c r="E75" s="1105"/>
      <c r="F75" s="1107"/>
      <c r="G75" s="992"/>
      <c r="H75" s="1002"/>
      <c r="I75" s="1003"/>
      <c r="J75" s="1003"/>
    </row>
    <row r="76" spans="1:10" s="983" customFormat="1" ht="15">
      <c r="A76" s="974"/>
      <c r="B76" s="1008" t="s">
        <v>188</v>
      </c>
      <c r="C76" s="628"/>
      <c r="D76" s="985"/>
      <c r="E76" s="1269"/>
      <c r="F76" s="1107"/>
      <c r="G76" s="992"/>
      <c r="H76" s="1002"/>
      <c r="I76" s="1003"/>
      <c r="J76" s="1003"/>
    </row>
    <row r="77" spans="1:10" s="983" customFormat="1" ht="15">
      <c r="A77" s="974"/>
      <c r="B77" s="1008" t="s">
        <v>189</v>
      </c>
      <c r="C77" s="628"/>
      <c r="D77" s="985"/>
      <c r="E77" s="1269"/>
      <c r="F77" s="1107"/>
      <c r="G77" s="992"/>
      <c r="H77" s="1002"/>
      <c r="I77" s="1003"/>
      <c r="J77" s="1003"/>
    </row>
    <row r="78" spans="1:10" s="983" customFormat="1" ht="15">
      <c r="A78" s="974"/>
      <c r="B78" s="1008" t="s">
        <v>190</v>
      </c>
      <c r="C78" s="628"/>
      <c r="D78" s="985"/>
      <c r="E78" s="1269"/>
      <c r="F78" s="1107"/>
      <c r="G78" s="992"/>
      <c r="H78" s="1002"/>
      <c r="I78" s="1003"/>
      <c r="J78" s="1003"/>
    </row>
    <row r="79" spans="1:10" s="983" customFormat="1" ht="15">
      <c r="A79" s="974"/>
      <c r="B79" s="987" t="s">
        <v>191</v>
      </c>
      <c r="C79" s="628"/>
      <c r="D79" s="985"/>
      <c r="E79" s="1269"/>
      <c r="F79" s="1107"/>
      <c r="G79" s="992"/>
      <c r="H79" s="1002"/>
      <c r="I79" s="1003"/>
      <c r="J79" s="1003"/>
    </row>
    <row r="80" spans="1:10" s="983" customFormat="1" ht="30">
      <c r="A80" s="974"/>
      <c r="B80" s="1008" t="s">
        <v>192</v>
      </c>
      <c r="C80" s="998"/>
      <c r="D80" s="985"/>
      <c r="E80" s="1105"/>
      <c r="F80" s="1107"/>
      <c r="G80" s="992"/>
      <c r="H80" s="1002"/>
      <c r="I80" s="1003"/>
      <c r="J80" s="1003"/>
    </row>
    <row r="81" spans="1:10" s="983" customFormat="1" ht="30">
      <c r="A81" s="974"/>
      <c r="B81" s="1008" t="s">
        <v>193</v>
      </c>
      <c r="C81" s="628"/>
      <c r="D81" s="985"/>
      <c r="E81" s="1105"/>
      <c r="F81" s="1107"/>
      <c r="G81" s="992"/>
      <c r="H81" s="1002"/>
      <c r="I81" s="1003"/>
      <c r="J81" s="1003"/>
    </row>
    <row r="82" spans="1:10" s="983" customFormat="1" ht="30">
      <c r="A82" s="974"/>
      <c r="B82" s="1008" t="s">
        <v>911</v>
      </c>
      <c r="C82" s="628"/>
      <c r="D82" s="985"/>
      <c r="E82" s="1011"/>
      <c r="F82" s="1107"/>
      <c r="G82" s="992"/>
      <c r="H82" s="1002"/>
      <c r="I82" s="1003"/>
      <c r="J82" s="1003"/>
    </row>
    <row r="83" spans="1:10" s="983" customFormat="1" ht="30">
      <c r="A83" s="974"/>
      <c r="B83" s="1008" t="s">
        <v>905</v>
      </c>
      <c r="C83" s="628"/>
      <c r="D83" s="985"/>
      <c r="E83" s="1105"/>
      <c r="F83" s="1107"/>
      <c r="G83" s="992"/>
      <c r="H83" s="1002"/>
      <c r="I83" s="1003"/>
      <c r="J83" s="1003"/>
    </row>
    <row r="84" spans="1:10" s="983" customFormat="1" ht="45">
      <c r="A84" s="974"/>
      <c r="B84" s="1007" t="s">
        <v>858</v>
      </c>
      <c r="C84" s="1536"/>
      <c r="D84" s="980"/>
      <c r="E84" s="1537"/>
      <c r="F84" s="810"/>
      <c r="G84" s="992"/>
      <c r="H84" s="1002"/>
      <c r="I84" s="1003"/>
      <c r="J84" s="1003"/>
    </row>
    <row r="85" spans="1:10" ht="15">
      <c r="A85" s="999">
        <v>66</v>
      </c>
      <c r="B85" s="830" t="s">
        <v>478</v>
      </c>
      <c r="C85" s="975"/>
      <c r="D85" s="975"/>
      <c r="E85" s="1266">
        <f>SUMIF(C86:C109,"&lt;&gt;na")</f>
        <v>0</v>
      </c>
      <c r="F85" s="1263">
        <f>IF(G85=0,"NA",E85/(2*G85))</f>
        <v>0</v>
      </c>
      <c r="G85" s="1004">
        <f>COUNTIF(C86:C109,"&lt;&gt;na")</f>
        <v>24</v>
      </c>
      <c r="H85" s="986">
        <f>ROWS(C86:C109)</f>
        <v>24</v>
      </c>
    </row>
    <row r="86" spans="1:10" s="983" customFormat="1" ht="30">
      <c r="A86" s="974"/>
      <c r="B86" s="1007" t="s">
        <v>194</v>
      </c>
      <c r="C86" s="628"/>
      <c r="D86" s="985"/>
      <c r="E86" s="1105"/>
      <c r="F86" s="1107"/>
      <c r="G86" s="992"/>
      <c r="H86" s="1002"/>
      <c r="I86" s="1003"/>
      <c r="J86" s="1003"/>
    </row>
    <row r="87" spans="1:10" s="983" customFormat="1" ht="30">
      <c r="A87" s="974"/>
      <c r="B87" s="1010" t="s">
        <v>195</v>
      </c>
      <c r="C87" s="628"/>
      <c r="D87" s="985"/>
      <c r="E87" s="1105"/>
      <c r="F87" s="1107"/>
      <c r="G87" s="992"/>
      <c r="H87" s="1002"/>
      <c r="I87" s="1003"/>
      <c r="J87" s="1003"/>
    </row>
    <row r="88" spans="1:10" s="983" customFormat="1" ht="30">
      <c r="A88" s="974"/>
      <c r="B88" s="1009" t="s">
        <v>196</v>
      </c>
      <c r="C88" s="628"/>
      <c r="D88" s="985"/>
      <c r="E88" s="1105"/>
      <c r="F88" s="1107"/>
      <c r="G88" s="992"/>
      <c r="H88" s="1002"/>
      <c r="I88" s="1003"/>
      <c r="J88" s="1003"/>
    </row>
    <row r="89" spans="1:10" s="983" customFormat="1" ht="30">
      <c r="A89" s="974"/>
      <c r="B89" s="1009" t="s">
        <v>197</v>
      </c>
      <c r="C89" s="628"/>
      <c r="D89" s="985"/>
      <c r="E89" s="1105"/>
      <c r="F89" s="1107"/>
      <c r="G89" s="992"/>
      <c r="H89" s="1002"/>
      <c r="I89" s="1003"/>
      <c r="J89" s="1003"/>
    </row>
    <row r="90" spans="1:10" s="983" customFormat="1" ht="15">
      <c r="A90" s="974"/>
      <c r="B90" s="1007" t="s">
        <v>479</v>
      </c>
      <c r="C90" s="628"/>
      <c r="D90" s="985"/>
      <c r="E90" s="1105"/>
      <c r="F90" s="1107"/>
      <c r="G90" s="992"/>
      <c r="H90" s="1002"/>
      <c r="I90" s="1003"/>
      <c r="J90" s="1003"/>
    </row>
    <row r="91" spans="1:10" s="983" customFormat="1" ht="30">
      <c r="A91" s="974"/>
      <c r="B91" s="1009" t="s">
        <v>198</v>
      </c>
      <c r="C91" s="628"/>
      <c r="D91" s="985"/>
      <c r="E91" s="1105"/>
      <c r="F91" s="1107"/>
      <c r="G91" s="992"/>
      <c r="H91" s="1002"/>
      <c r="I91" s="1003"/>
      <c r="J91" s="1003"/>
    </row>
    <row r="92" spans="1:10" s="983" customFormat="1" ht="15">
      <c r="A92" s="974"/>
      <c r="B92" s="1009" t="s">
        <v>549</v>
      </c>
      <c r="C92" s="628"/>
      <c r="D92" s="985"/>
      <c r="E92" s="1105"/>
      <c r="F92" s="1107"/>
      <c r="G92" s="992"/>
      <c r="H92" s="1002"/>
      <c r="I92" s="1003"/>
      <c r="J92" s="1003"/>
    </row>
    <row r="93" spans="1:10" s="983" customFormat="1" ht="30">
      <c r="A93" s="974"/>
      <c r="B93" s="1009" t="s">
        <v>199</v>
      </c>
      <c r="C93" s="628"/>
      <c r="D93" s="985"/>
      <c r="E93" s="1105"/>
      <c r="F93" s="1107"/>
      <c r="G93" s="992"/>
      <c r="H93" s="1002"/>
      <c r="I93" s="1003"/>
      <c r="J93" s="1003"/>
    </row>
    <row r="94" spans="1:10" s="983" customFormat="1" ht="30">
      <c r="A94" s="974"/>
      <c r="B94" s="1008" t="s">
        <v>480</v>
      </c>
      <c r="C94" s="628"/>
      <c r="D94" s="985"/>
      <c r="E94" s="1105"/>
      <c r="F94" s="1107"/>
      <c r="G94" s="992"/>
      <c r="H94" s="1002"/>
      <c r="I94" s="1003"/>
      <c r="J94" s="1003"/>
    </row>
    <row r="95" spans="1:10" s="983" customFormat="1" ht="15">
      <c r="A95" s="974"/>
      <c r="B95" s="1009" t="s">
        <v>200</v>
      </c>
      <c r="C95" s="628"/>
      <c r="D95" s="985"/>
      <c r="E95" s="1105"/>
      <c r="F95" s="1107"/>
      <c r="G95" s="992"/>
      <c r="H95" s="1002"/>
      <c r="I95" s="1003"/>
      <c r="J95" s="1003"/>
    </row>
    <row r="96" spans="1:10" s="983" customFormat="1" ht="30">
      <c r="A96" s="974"/>
      <c r="B96" s="1008" t="s">
        <v>201</v>
      </c>
      <c r="C96" s="998"/>
      <c r="D96" s="985"/>
      <c r="E96" s="1105"/>
      <c r="F96" s="1107"/>
      <c r="G96" s="992"/>
      <c r="H96" s="1002"/>
      <c r="I96" s="1003"/>
      <c r="J96" s="1003"/>
    </row>
    <row r="97" spans="1:10" s="983" customFormat="1" ht="15">
      <c r="A97" s="974"/>
      <c r="B97" s="1009" t="s">
        <v>202</v>
      </c>
      <c r="C97" s="628"/>
      <c r="D97" s="985"/>
      <c r="E97" s="1105"/>
      <c r="F97" s="1107"/>
      <c r="G97" s="992"/>
      <c r="H97" s="1002"/>
      <c r="I97" s="1003"/>
      <c r="J97" s="1003"/>
    </row>
    <row r="98" spans="1:10" s="983" customFormat="1" ht="15">
      <c r="A98" s="974"/>
      <c r="B98" s="1009" t="s">
        <v>481</v>
      </c>
      <c r="C98" s="628"/>
      <c r="D98" s="985"/>
      <c r="E98" s="1105"/>
      <c r="F98" s="1107"/>
      <c r="G98" s="992"/>
      <c r="H98" s="1002"/>
      <c r="I98" s="1003"/>
      <c r="J98" s="1003"/>
    </row>
    <row r="99" spans="1:10" s="983" customFormat="1" ht="15">
      <c r="A99" s="974"/>
      <c r="B99" s="1009" t="s">
        <v>203</v>
      </c>
      <c r="C99" s="628"/>
      <c r="D99" s="985"/>
      <c r="E99" s="1105"/>
      <c r="F99" s="1107"/>
      <c r="G99" s="992"/>
      <c r="H99" s="1002"/>
      <c r="I99" s="1003"/>
      <c r="J99" s="1003"/>
    </row>
    <row r="100" spans="1:10" s="983" customFormat="1" ht="30">
      <c r="A100" s="974"/>
      <c r="B100" s="1008" t="s">
        <v>204</v>
      </c>
      <c r="C100" s="998"/>
      <c r="D100" s="985"/>
      <c r="E100" s="1105"/>
      <c r="F100" s="1107"/>
      <c r="G100" s="992"/>
      <c r="H100" s="1002"/>
      <c r="I100" s="1003"/>
      <c r="J100" s="1003"/>
    </row>
    <row r="101" spans="1:10" s="983" customFormat="1" ht="30">
      <c r="A101" s="974"/>
      <c r="B101" s="1009" t="s">
        <v>205</v>
      </c>
      <c r="C101" s="628"/>
      <c r="D101" s="985"/>
      <c r="E101" s="1105"/>
      <c r="F101" s="1107"/>
      <c r="G101" s="992"/>
      <c r="H101" s="1002"/>
      <c r="I101" s="1003"/>
      <c r="J101" s="1003"/>
    </row>
    <row r="102" spans="1:10" s="983" customFormat="1" ht="30">
      <c r="A102" s="974"/>
      <c r="B102" s="1009" t="s">
        <v>206</v>
      </c>
      <c r="C102" s="628"/>
      <c r="D102" s="985"/>
      <c r="E102" s="1105"/>
      <c r="F102" s="1107"/>
      <c r="G102" s="992"/>
      <c r="H102" s="1002"/>
      <c r="I102" s="1003"/>
      <c r="J102" s="1003"/>
    </row>
    <row r="103" spans="1:10" s="983" customFormat="1" ht="15">
      <c r="A103" s="974"/>
      <c r="B103" s="1009" t="s">
        <v>207</v>
      </c>
      <c r="C103" s="628"/>
      <c r="D103" s="985"/>
      <c r="E103" s="1105"/>
      <c r="F103" s="1107"/>
      <c r="G103" s="992"/>
      <c r="H103" s="1002"/>
      <c r="I103" s="1003"/>
      <c r="J103" s="1003"/>
    </row>
    <row r="104" spans="1:10" s="983" customFormat="1" ht="30">
      <c r="A104" s="974"/>
      <c r="B104" s="1009" t="s">
        <v>208</v>
      </c>
      <c r="C104" s="628"/>
      <c r="D104" s="985"/>
      <c r="E104" s="1105"/>
      <c r="F104" s="1107"/>
      <c r="G104" s="992"/>
      <c r="H104" s="1002"/>
      <c r="I104" s="1003"/>
      <c r="J104" s="1003"/>
    </row>
    <row r="105" spans="1:10" s="983" customFormat="1" ht="30">
      <c r="A105" s="974"/>
      <c r="B105" s="1009" t="s">
        <v>209</v>
      </c>
      <c r="C105" s="628"/>
      <c r="D105" s="985"/>
      <c r="E105" s="1105"/>
      <c r="F105" s="1107"/>
      <c r="G105" s="992"/>
      <c r="H105" s="1002"/>
      <c r="I105" s="1003"/>
      <c r="J105" s="1003"/>
    </row>
    <row r="106" spans="1:10" s="983" customFormat="1" ht="30">
      <c r="A106" s="974"/>
      <c r="B106" s="1009" t="s">
        <v>210</v>
      </c>
      <c r="C106" s="628"/>
      <c r="D106" s="985"/>
      <c r="E106" s="1105"/>
      <c r="F106" s="1107"/>
      <c r="G106" s="992"/>
      <c r="H106" s="1002"/>
      <c r="I106" s="1003"/>
      <c r="J106" s="1003"/>
    </row>
    <row r="107" spans="1:10" s="983" customFormat="1" ht="30">
      <c r="A107" s="974"/>
      <c r="B107" s="1007" t="s">
        <v>482</v>
      </c>
      <c r="C107" s="998"/>
      <c r="D107" s="985"/>
      <c r="E107" s="1105"/>
      <c r="F107" s="1107"/>
      <c r="G107" s="992"/>
      <c r="H107" s="1002"/>
      <c r="I107" s="1003"/>
      <c r="J107" s="1003"/>
    </row>
    <row r="108" spans="1:10" s="983" customFormat="1" ht="30">
      <c r="A108" s="974"/>
      <c r="B108" s="1009" t="s">
        <v>210</v>
      </c>
      <c r="C108" s="628"/>
      <c r="D108" s="998"/>
      <c r="E108" s="1105"/>
      <c r="F108" s="1107"/>
      <c r="G108" s="992"/>
      <c r="H108" s="1002"/>
      <c r="I108" s="1003"/>
      <c r="J108" s="1003"/>
    </row>
    <row r="109" spans="1:10" s="983" customFormat="1" ht="30">
      <c r="A109" s="974"/>
      <c r="B109" s="1008" t="s">
        <v>385</v>
      </c>
      <c r="C109" s="998"/>
      <c r="D109" s="985"/>
      <c r="E109" s="1105"/>
      <c r="F109" s="1107"/>
      <c r="G109" s="992"/>
      <c r="H109" s="1002"/>
      <c r="I109" s="1003"/>
      <c r="J109" s="1003"/>
    </row>
    <row r="110" spans="1:10" s="983" customFormat="1" ht="15">
      <c r="A110" s="999">
        <v>67</v>
      </c>
      <c r="B110" s="1006" t="s">
        <v>483</v>
      </c>
      <c r="C110" s="975"/>
      <c r="D110" s="975"/>
      <c r="E110" s="1266">
        <f>SUMIF(C111:C117,"&lt;&gt;na")</f>
        <v>0</v>
      </c>
      <c r="F110" s="1263">
        <f>IF(G110=0,"NA",E110/(2*G110))</f>
        <v>0</v>
      </c>
      <c r="G110" s="1004">
        <f>COUNTIF(C111:C117,"&lt;&gt;na")</f>
        <v>7</v>
      </c>
      <c r="H110" s="1003">
        <f>ROWS(C111:C117)</f>
        <v>7</v>
      </c>
    </row>
    <row r="111" spans="1:10" s="983" customFormat="1" ht="30">
      <c r="A111" s="974"/>
      <c r="B111" s="1008" t="s">
        <v>211</v>
      </c>
      <c r="C111" s="1536"/>
      <c r="D111" s="985"/>
      <c r="E111" s="1105"/>
      <c r="F111" s="1107"/>
      <c r="G111" s="992"/>
      <c r="H111" s="1002"/>
      <c r="I111" s="1003"/>
      <c r="J111" s="1003"/>
    </row>
    <row r="112" spans="1:10" s="983" customFormat="1" ht="15">
      <c r="A112" s="974"/>
      <c r="B112" s="1009" t="s">
        <v>212</v>
      </c>
      <c r="C112" s="628"/>
      <c r="D112" s="985"/>
      <c r="E112" s="1105"/>
      <c r="F112" s="1107"/>
      <c r="G112" s="992"/>
      <c r="H112" s="1002"/>
      <c r="I112" s="1003"/>
      <c r="J112" s="1003"/>
    </row>
    <row r="113" spans="1:10" s="983" customFormat="1" ht="30">
      <c r="A113" s="974"/>
      <c r="B113" s="1009" t="s">
        <v>213</v>
      </c>
      <c r="C113" s="628"/>
      <c r="D113" s="985"/>
      <c r="E113" s="1105"/>
      <c r="F113" s="1107"/>
      <c r="G113" s="992"/>
      <c r="H113" s="1002"/>
      <c r="I113" s="1003"/>
      <c r="J113" s="1003"/>
    </row>
    <row r="114" spans="1:10" s="983" customFormat="1" ht="30">
      <c r="A114" s="974"/>
      <c r="B114" s="1009" t="s">
        <v>214</v>
      </c>
      <c r="C114" s="628"/>
      <c r="D114" s="985"/>
      <c r="E114" s="1105"/>
      <c r="F114" s="1107"/>
      <c r="G114" s="992"/>
      <c r="H114" s="1002"/>
      <c r="I114" s="1003"/>
      <c r="J114" s="1003"/>
    </row>
    <row r="115" spans="1:10" s="983" customFormat="1" ht="15">
      <c r="A115" s="974"/>
      <c r="B115" s="1009" t="s">
        <v>215</v>
      </c>
      <c r="C115" s="628"/>
      <c r="D115" s="985"/>
      <c r="E115" s="1105"/>
      <c r="F115" s="1107"/>
      <c r="G115" s="992"/>
      <c r="H115" s="1002"/>
      <c r="I115" s="1003"/>
      <c r="J115" s="1003"/>
    </row>
    <row r="116" spans="1:10" s="983" customFormat="1" ht="15">
      <c r="A116" s="974"/>
      <c r="B116" s="1009" t="s">
        <v>216</v>
      </c>
      <c r="C116" s="628"/>
      <c r="D116" s="985"/>
      <c r="E116" s="1105"/>
      <c r="F116" s="1107"/>
      <c r="G116" s="992"/>
      <c r="H116" s="1002"/>
      <c r="I116" s="1003"/>
      <c r="J116" s="1003"/>
    </row>
    <row r="117" spans="1:10" s="983" customFormat="1" ht="30">
      <c r="A117" s="974"/>
      <c r="B117" s="1009" t="s">
        <v>217</v>
      </c>
      <c r="C117" s="628"/>
      <c r="D117" s="985"/>
      <c r="E117" s="1269"/>
      <c r="F117" s="1107"/>
      <c r="G117" s="992"/>
      <c r="H117" s="1002"/>
      <c r="I117" s="1003"/>
      <c r="J117" s="1003"/>
    </row>
    <row r="118" spans="1:10" s="983" customFormat="1" ht="15">
      <c r="A118" s="999">
        <v>68</v>
      </c>
      <c r="B118" s="1006" t="s">
        <v>484</v>
      </c>
      <c r="C118" s="975"/>
      <c r="D118" s="975"/>
      <c r="E118" s="1266">
        <f>SUMIF(C119:C130,"&lt;&gt;na")</f>
        <v>0</v>
      </c>
      <c r="F118" s="1263">
        <f>IF(G118=0,"NA",E118/(2*G118))</f>
        <v>0</v>
      </c>
      <c r="G118" s="1004">
        <f>COUNTIF(C119:C130,"&lt;&gt;na")</f>
        <v>12</v>
      </c>
      <c r="H118" s="1003">
        <f>ROWS(C119:C130)</f>
        <v>12</v>
      </c>
    </row>
    <row r="119" spans="1:10" s="983" customFormat="1" ht="60">
      <c r="A119" s="974"/>
      <c r="B119" s="1042" t="s">
        <v>921</v>
      </c>
      <c r="C119" s="628"/>
      <c r="D119" s="985"/>
      <c r="E119" s="1105"/>
      <c r="F119" s="1107"/>
      <c r="G119" s="992"/>
      <c r="H119" s="1002"/>
      <c r="I119" s="1003"/>
      <c r="J119" s="1003"/>
    </row>
    <row r="120" spans="1:10" s="983" customFormat="1" ht="30">
      <c r="A120" s="974"/>
      <c r="B120" s="1010" t="s">
        <v>218</v>
      </c>
      <c r="C120" s="628"/>
      <c r="D120" s="985"/>
      <c r="E120" s="1105"/>
      <c r="F120" s="1107"/>
      <c r="G120" s="992"/>
      <c r="H120" s="1002"/>
      <c r="I120" s="1003"/>
      <c r="J120" s="1003"/>
    </row>
    <row r="121" spans="1:10" s="983" customFormat="1" ht="30">
      <c r="A121" s="974"/>
      <c r="B121" s="1009" t="s">
        <v>219</v>
      </c>
      <c r="C121" s="628"/>
      <c r="D121" s="985"/>
      <c r="E121" s="1105"/>
      <c r="F121" s="1107"/>
      <c r="G121" s="992"/>
      <c r="H121" s="1002"/>
      <c r="I121" s="1003"/>
      <c r="J121" s="1003"/>
    </row>
    <row r="122" spans="1:10" s="983" customFormat="1" ht="30">
      <c r="A122" s="974"/>
      <c r="B122" s="1010" t="s">
        <v>220</v>
      </c>
      <c r="C122" s="628"/>
      <c r="D122" s="985"/>
      <c r="E122" s="1105"/>
      <c r="F122" s="1107"/>
      <c r="G122" s="992"/>
      <c r="H122" s="1002"/>
      <c r="I122" s="1003"/>
      <c r="J122" s="1003"/>
    </row>
    <row r="123" spans="1:10" s="983" customFormat="1" ht="30">
      <c r="A123" s="974"/>
      <c r="B123" s="1010" t="s">
        <v>221</v>
      </c>
      <c r="C123" s="628"/>
      <c r="D123" s="985"/>
      <c r="E123" s="1105"/>
      <c r="F123" s="1107"/>
      <c r="G123" s="992"/>
      <c r="H123" s="1002"/>
      <c r="I123" s="1003"/>
      <c r="J123" s="1003"/>
    </row>
    <row r="124" spans="1:10" s="983" customFormat="1" ht="30">
      <c r="A124" s="978"/>
      <c r="B124" s="1547" t="s">
        <v>893</v>
      </c>
      <c r="C124" s="1548"/>
      <c r="D124" s="985"/>
      <c r="E124" s="1549"/>
      <c r="F124" s="1550"/>
      <c r="G124" s="1551"/>
      <c r="H124" s="984"/>
      <c r="I124" s="982"/>
      <c r="J124" s="982"/>
    </row>
    <row r="125" spans="1:10" s="983" customFormat="1" ht="45">
      <c r="A125" s="974"/>
      <c r="B125" s="1007" t="s">
        <v>913</v>
      </c>
      <c r="C125" s="628"/>
      <c r="D125" s="985"/>
      <c r="E125" s="1105"/>
      <c r="F125" s="1107"/>
      <c r="G125" s="992"/>
      <c r="H125" s="1018"/>
      <c r="I125" s="1003"/>
      <c r="J125" s="1003"/>
    </row>
    <row r="126" spans="1:10" s="983" customFormat="1" ht="15">
      <c r="A126" s="974"/>
      <c r="B126" s="1009" t="s">
        <v>222</v>
      </c>
      <c r="C126" s="628"/>
      <c r="D126" s="985"/>
      <c r="E126" s="1105"/>
      <c r="F126" s="1107"/>
      <c r="G126" s="992"/>
      <c r="H126" s="1018"/>
      <c r="I126" s="1003"/>
      <c r="J126" s="1003"/>
    </row>
    <row r="127" spans="1:10" s="983" customFormat="1" ht="15">
      <c r="A127" s="974"/>
      <c r="B127" s="1009" t="s">
        <v>223</v>
      </c>
      <c r="C127" s="628"/>
      <c r="D127" s="985"/>
      <c r="E127" s="1105"/>
      <c r="F127" s="1107"/>
      <c r="G127" s="992"/>
      <c r="H127" s="1018"/>
      <c r="I127" s="1003"/>
      <c r="J127" s="1003"/>
    </row>
    <row r="128" spans="1:10" s="983" customFormat="1" ht="15">
      <c r="A128" s="974"/>
      <c r="B128" s="1009" t="s">
        <v>224</v>
      </c>
      <c r="C128" s="628"/>
      <c r="D128" s="985"/>
      <c r="E128" s="1105"/>
      <c r="F128" s="1107"/>
      <c r="G128" s="992"/>
      <c r="H128" s="1018"/>
      <c r="I128" s="1003"/>
      <c r="J128" s="1003"/>
    </row>
    <row r="129" spans="1:10" s="983" customFormat="1" ht="15">
      <c r="A129" s="974"/>
      <c r="B129" s="1009" t="s">
        <v>894</v>
      </c>
      <c r="C129" s="628"/>
      <c r="D129" s="985"/>
      <c r="E129" s="1105"/>
      <c r="F129" s="1107"/>
      <c r="G129" s="992"/>
      <c r="H129" s="1018"/>
      <c r="I129" s="1003"/>
      <c r="J129" s="1003"/>
    </row>
    <row r="130" spans="1:10" s="983" customFormat="1" ht="15">
      <c r="A130" s="974"/>
      <c r="B130" s="1008" t="s">
        <v>225</v>
      </c>
      <c r="C130" s="628"/>
      <c r="D130" s="985"/>
      <c r="E130" s="1105"/>
      <c r="F130" s="1107"/>
      <c r="G130" s="992"/>
      <c r="H130" s="1018"/>
      <c r="I130" s="1003"/>
      <c r="J130" s="1003"/>
    </row>
    <row r="131" spans="1:10" s="983" customFormat="1" ht="45">
      <c r="A131" s="904"/>
      <c r="B131" s="915" t="s">
        <v>700</v>
      </c>
      <c r="C131" s="907"/>
      <c r="D131" s="905"/>
      <c r="E131" s="1270">
        <f>C131</f>
        <v>0</v>
      </c>
      <c r="F131" s="906">
        <f>IF(G131=0,"NA",E131/(2*G131))</f>
        <v>0</v>
      </c>
      <c r="G131" s="704">
        <f>COUNTIF(C131,"&lt;&gt;na")</f>
        <v>1</v>
      </c>
      <c r="H131" s="704">
        <f>ROWS(C131)</f>
        <v>1</v>
      </c>
      <c r="J131" s="1003"/>
    </row>
    <row r="132" spans="1:10" s="983" customFormat="1" ht="15">
      <c r="A132" s="999"/>
      <c r="B132" s="1019" t="s">
        <v>427</v>
      </c>
      <c r="C132" s="621">
        <f>SUM(C8:C130)</f>
        <v>0</v>
      </c>
      <c r="D132" s="730" t="s">
        <v>519</v>
      </c>
      <c r="E132" s="1271"/>
      <c r="F132" s="1263">
        <f>F4</f>
        <v>0</v>
      </c>
      <c r="G132" s="994"/>
      <c r="H132" s="1018"/>
    </row>
    <row r="133" spans="1:10" ht="15" hidden="1">
      <c r="A133" s="974"/>
      <c r="B133" s="1021"/>
      <c r="C133" s="1022"/>
      <c r="D133" s="1023"/>
      <c r="E133" s="1021"/>
      <c r="F133" s="1024"/>
      <c r="H133" s="1018"/>
    </row>
    <row r="134" spans="1:10" ht="15" hidden="1">
      <c r="H134" s="1018"/>
    </row>
    <row r="135" spans="1:10" ht="15" hidden="1"/>
    <row r="136" spans="1:10" ht="15" hidden="1"/>
  </sheetData>
  <sheetProtection algorithmName="SHA-512" hashValue="DdSnZcVlHY2XAvH2UuZ7NQGOpCHQRy6R6XvL466YnYWKjCjI2iJ3CTjybJXFhBOVg4iBcPI7zLyF9LsCHwsJyw==" saltValue="E4FkYuQcs4ueC+aizTZuEg==" spinCount="100000" sheet="1" selectLockedCells="1"/>
  <phoneticPr fontId="7" type="noConversion"/>
  <conditionalFormatting sqref="E2">
    <cfRule type="cellIs" dxfId="68" priority="59" operator="equal">
      <formula>$F$2</formula>
    </cfRule>
  </conditionalFormatting>
  <conditionalFormatting sqref="F1 F4:F7">
    <cfRule type="cellIs" dxfId="67" priority="61" operator="greaterThan">
      <formula>0.49</formula>
    </cfRule>
  </conditionalFormatting>
  <conditionalFormatting sqref="F82">
    <cfRule type="cellIs" dxfId="66" priority="1" operator="greaterThan">
      <formula>0.49</formula>
    </cfRule>
    <cfRule type="cellIs" dxfId="65" priority="2" operator="greaterThan">
      <formula>0.5</formula>
    </cfRule>
  </conditionalFormatting>
  <conditionalFormatting sqref="F84:F122">
    <cfRule type="cellIs" dxfId="64" priority="54" operator="greaterThan">
      <formula>0.49</formula>
    </cfRule>
  </conditionalFormatting>
  <conditionalFormatting sqref="F131">
    <cfRule type="cellIs" dxfId="63" priority="58" operator="greaterThanOrEqual">
      <formula>0.5</formula>
    </cfRule>
  </conditionalFormatting>
  <conditionalFormatting sqref="F132">
    <cfRule type="cellIs" dxfId="62" priority="60" operator="greaterThan">
      <formula>0.5</formula>
    </cfRule>
  </conditionalFormatting>
  <conditionalFormatting sqref="F123:G124">
    <cfRule type="cellIs" dxfId="61" priority="51" operator="greaterThan">
      <formula>0.49</formula>
    </cfRule>
  </conditionalFormatting>
  <conditionalFormatting sqref="G6:G7 F9:G30 F32:F80 G32:G122 F125:F127 G125:G129">
    <cfRule type="cellIs" dxfId="60" priority="63" operator="greaterThan">
      <formula>0.49</formula>
    </cfRule>
  </conditionalFormatting>
  <dataValidations xWindow="748" yWindow="385" count="7">
    <dataValidation type="list" showInputMessage="1" showErrorMessage="1" error="Apenas valores: 0, 1 ou 2 " promptTitle="PREENCHIMENTO" prompt="2 = Cumpre _x000a_1= Cumpre 50% ou em estudo_x000a_0= Não Cumpre 50% das questões_x000a_" sqref="C130 C119 C111 C14 C21 C16 C12 C27 C60 C66 C69:C79 C55:C56 C10 C82:C83" xr:uid="{00000000-0002-0000-0E00-000000000000}">
      <formula1>"0,1,2"</formula1>
    </dataValidation>
    <dataValidation type="list" showErrorMessage="1" error="Apenas valores: 0, 1, 2 ou NA" promptTitle="PREENCHIMENTO" prompt="2 = Cumpre _x000a_1= Cumpre 50% ou em estudo_x000a_0= Não Cumpre 50% das questões_x000a_NA= Não Aplicável" sqref="C113:C117 C107 C80 C121:C129 C109 C100 C96 C44:C53 C15 C33" xr:uid="{00000000-0002-0000-0E00-000001000000}">
      <formula1>"0,1,2,NA"</formula1>
    </dataValidation>
    <dataValidation type="whole" allowBlank="1" showInputMessage="1" showErrorMessage="1" error="Valor só pode ser 2" sqref="C118 C85 C110 C9 C54 C26 C34" xr:uid="{00000000-0002-0000-0E00-000002000000}">
      <formula1>2</formula1>
      <formula2>2</formula2>
    </dataValidation>
    <dataValidation type="list" showInputMessage="1" showErrorMessage="1" errorTitle="Corrigir!" error="Apenas são permitidos valores 0, 1 ou 2" promptTitle="PREENCHIMENTO" prompt="2 = Cumpre_x000d_1 = Cumpre 50% ou em estudo_x000a_0= Não cumpre" sqref="C131" xr:uid="{00000000-0002-0000-0E00-000003000000}">
      <formula1>"0,1,2"</formula1>
    </dataValidation>
    <dataValidation type="list" showInputMessage="1" showErrorMessage="1" error="Apenas valores: 0, 1, 2 ou NA" promptTitle="PREENCHIMENTO" prompt="2 = Cumpre _x000a_1= Cumpre 50% ou em estudo_x000a_0= Não Cumpre 50% das questões_x000a_NA= Não Aplicável" sqref="C86:C95 C97:C99 C101:C106 C108 C11 C120 C81:C82 C112 C35:C43 C13 C67:C68 C61:C65 C57:C59 C28:C32 C22:C25 C17:C20 C84" xr:uid="{00000000-0002-0000-0E00-000004000000}">
      <formula1>"0,1,2,NA"</formula1>
    </dataValidation>
    <dataValidation type="list" allowBlank="1" showInputMessage="1" showErrorMessage="1" errorTitle="Preenchimento:" error="Se acessível = NA" promptTitle="Nota:" prompt="NA= Se o espaço for acessível_x000a__x000a_2 = Existe visita virtual_x000a_1 = Está em estudo uma visita virtual_x000a_0 = Não existe visita virtual" sqref="C8" xr:uid="{00000000-0002-0000-0E00-000005000000}">
      <formula1>INDIRECT("d_"&amp;$C$7)</formula1>
    </dataValidation>
    <dataValidation type="list" allowBlank="1" showInputMessage="1" showErrorMessage="1" errorTitle="Utilizar a lista pendente" error="Apenas permite valores entre 0 e 2" promptTitle="Preenchimento" prompt="2 = Acessível_x000a_1 = Parcialmente_x000a_0 = Inacessível_x000a_" sqref="C7" xr:uid="{00000000-0002-0000-0E00-000006000000}">
      <formula1>"0,1,2"</formula1>
    </dataValidation>
  </dataValidations>
  <pageMargins left="0.98" right="0.94" top="1.77" bottom="0.94" header="0.35" footer="0.39"/>
  <pageSetup paperSize="9" scale="78" fitToHeight="3" orientation="portrait" horizontalDpi="300" verticalDpi="300" r:id="rId1"/>
  <headerFooter>
    <oddHeader>&amp;L&amp;"Calibri,Normal"&amp;9
Diagnóstico de Acessibilidade  
&amp;F
&amp;C&amp;"System Font,Normal"&amp;10&amp;K000000&amp;G</oddHeader>
    <oddFooter>&amp;L&amp;"Calibri,Normal"&amp;7MMP 2024&amp;C&amp;"Calibri (corpo),Normal"&amp;7&amp;K000000&amp;A    
&amp;R&amp;"Calibri (corpo),Normal"&amp;7&amp;K000000&amp;P / &amp;N</oddFooter>
  </headerFooter>
  <rowBreaks count="5" manualBreakCount="5">
    <brk id="29" max="5" man="1"/>
    <brk id="46" max="5" man="1"/>
    <brk id="64" max="5" man="1"/>
    <brk id="86" max="16383" man="1"/>
    <brk id="107" max="5" man="1"/>
  </rowBreaks>
  <ignoredErrors>
    <ignoredError sqref="H118" formulaRange="1"/>
    <ignoredError sqref="F5" formula="1"/>
  </ignoredErrors>
  <legacyDrawing r:id="rId2"/>
  <legacyDrawingHF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lha12">
    <tabColor rgb="FFFF0000"/>
  </sheetPr>
  <dimension ref="A1:X134"/>
  <sheetViews>
    <sheetView zoomScale="150" zoomScaleNormal="150" workbookViewId="0">
      <selection activeCell="C7" sqref="C7"/>
    </sheetView>
  </sheetViews>
  <sheetFormatPr defaultColWidth="0" defaultRowHeight="15" customHeight="1" zeroHeight="1"/>
  <cols>
    <col min="1" max="1" width="3.09765625" style="1027" customWidth="1"/>
    <col min="2" max="2" width="32.3984375" style="1028" customWidth="1"/>
    <col min="3" max="3" width="5.09765625" style="1027" customWidth="1"/>
    <col min="4" max="4" width="16.8984375" style="1028" customWidth="1"/>
    <col min="5" max="5" width="3.8984375" style="1026" customWidth="1"/>
    <col min="6" max="6" width="3.8984375" style="1025" customWidth="1"/>
    <col min="7" max="7" width="6.8984375" style="961" hidden="1" customWidth="1"/>
    <col min="8" max="8" width="6.8984375" style="977" hidden="1" customWidth="1"/>
    <col min="9" max="9" width="4.09765625" style="977" hidden="1" customWidth="1"/>
    <col min="10" max="10" width="4.19921875" style="977" hidden="1" customWidth="1"/>
    <col min="11" max="11" width="4.69921875" style="977" hidden="1" customWidth="1"/>
    <col min="12" max="16" width="6.5" style="977" hidden="1" customWidth="1"/>
    <col min="17" max="17" width="6.8984375" style="977" hidden="1" customWidth="1"/>
    <col min="18" max="16384" width="6.5" style="977" hidden="1"/>
  </cols>
  <sheetData>
    <row r="1" spans="1:24" s="864" customFormat="1" ht="12.75">
      <c r="A1" s="952" t="s">
        <v>46</v>
      </c>
      <c r="B1" s="953"/>
      <c r="C1" s="765"/>
      <c r="D1" s="765"/>
      <c r="E1" s="954" t="s">
        <v>622</v>
      </c>
      <c r="F1" s="1273">
        <f>E2/F2</f>
        <v>0</v>
      </c>
    </row>
    <row r="2" spans="1:24" s="864" customFormat="1">
      <c r="A2" s="952" t="s">
        <v>552</v>
      </c>
      <c r="B2" s="953"/>
      <c r="C2" s="765"/>
      <c r="D2" s="766"/>
      <c r="E2" s="859">
        <f>COUNTA(C7:C131)</f>
        <v>0</v>
      </c>
      <c r="F2" s="1253">
        <f>H5</f>
        <v>118</v>
      </c>
      <c r="I2" s="761"/>
      <c r="J2" s="761">
        <v>0</v>
      </c>
      <c r="K2" s="761">
        <v>0</v>
      </c>
    </row>
    <row r="3" spans="1:24" s="958" customFormat="1">
      <c r="A3" s="736" t="s">
        <v>1</v>
      </c>
      <c r="B3" s="793" t="s">
        <v>44</v>
      </c>
      <c r="C3" s="709" t="s">
        <v>510</v>
      </c>
      <c r="D3" s="710" t="s">
        <v>45</v>
      </c>
      <c r="E3" s="793" t="s">
        <v>3</v>
      </c>
      <c r="F3" s="793" t="s">
        <v>4</v>
      </c>
      <c r="I3" s="761"/>
      <c r="J3" s="761">
        <v>1</v>
      </c>
      <c r="K3" s="761">
        <v>1</v>
      </c>
    </row>
    <row r="4" spans="1:24" s="1030" customFormat="1">
      <c r="A4" s="721"/>
      <c r="B4" s="960" t="s">
        <v>947</v>
      </c>
      <c r="C4" s="721"/>
      <c r="D4" s="730" t="s">
        <v>519</v>
      </c>
      <c r="E4" s="975">
        <f>E5</f>
        <v>0</v>
      </c>
      <c r="F4" s="1263">
        <f>IF(C7=2,F5,IF(C8=2,MIN("51%",F5),MIN("49%",F5)))</f>
        <v>0</v>
      </c>
      <c r="G4" s="961" t="s">
        <v>27</v>
      </c>
      <c r="H4" s="962" t="s">
        <v>623</v>
      </c>
      <c r="I4" s="963"/>
      <c r="J4" s="963">
        <v>2</v>
      </c>
      <c r="K4" s="963">
        <v>2</v>
      </c>
      <c r="L4" s="1029"/>
      <c r="M4" s="1029"/>
      <c r="N4" s="1029"/>
      <c r="O4" s="1029"/>
      <c r="P4" s="1029"/>
      <c r="Q4" s="1029"/>
      <c r="R4" s="1029"/>
      <c r="S4" s="1029"/>
      <c r="T4" s="1029"/>
      <c r="U4" s="1029"/>
      <c r="V4" s="1029"/>
      <c r="W4" s="1029"/>
      <c r="X4" s="1029"/>
    </row>
    <row r="5" spans="1:24" s="961" customFormat="1">
      <c r="A5" s="1031"/>
      <c r="B5" s="1032"/>
      <c r="C5" s="722"/>
      <c r="D5" s="716" t="s">
        <v>26</v>
      </c>
      <c r="E5" s="786">
        <f>SUM(E6:E131)</f>
        <v>0</v>
      </c>
      <c r="F5" s="789">
        <f>IF(G5=0,"NA",E5/(G5*2))</f>
        <v>0</v>
      </c>
      <c r="G5" s="961">
        <f>SUM(G6:G131)</f>
        <v>118</v>
      </c>
      <c r="H5" s="961">
        <f>SUM(H6:H131)</f>
        <v>118</v>
      </c>
      <c r="K5" s="967" t="s">
        <v>64</v>
      </c>
    </row>
    <row r="6" spans="1:24" s="961" customFormat="1">
      <c r="A6" s="1031">
        <v>69</v>
      </c>
      <c r="B6" s="667" t="s">
        <v>529</v>
      </c>
      <c r="C6" s="668"/>
      <c r="D6" s="682"/>
      <c r="E6" s="739">
        <f>IF(C7=2,4,SUM(C7:C8))</f>
        <v>0</v>
      </c>
      <c r="F6" s="789">
        <f>E6/(G6*2)</f>
        <v>0</v>
      </c>
      <c r="G6" s="970">
        <f>ROWS(C7:C8)</f>
        <v>2</v>
      </c>
      <c r="H6" s="754">
        <f>ROWS(D7:D8)</f>
        <v>2</v>
      </c>
      <c r="I6" s="664"/>
      <c r="J6" s="664"/>
      <c r="K6" s="664"/>
    </row>
    <row r="7" spans="1:24" s="983" customFormat="1" ht="30">
      <c r="A7" s="1022"/>
      <c r="B7" s="1033" t="s">
        <v>31</v>
      </c>
      <c r="C7" s="1240"/>
      <c r="D7" s="985"/>
      <c r="E7" s="745"/>
      <c r="F7" s="1262"/>
      <c r="G7" s="664"/>
      <c r="H7" s="663"/>
      <c r="I7" s="664"/>
      <c r="J7" s="664"/>
      <c r="K7" s="664"/>
    </row>
    <row r="8" spans="1:24" s="981" customFormat="1" ht="30">
      <c r="A8" s="741"/>
      <c r="B8" s="1034" t="s">
        <v>485</v>
      </c>
      <c r="C8" s="661"/>
      <c r="D8" s="1035"/>
      <c r="E8" s="786"/>
      <c r="F8" s="1262"/>
      <c r="G8" s="662"/>
      <c r="H8" s="663"/>
      <c r="I8" s="664"/>
      <c r="J8" s="664"/>
      <c r="K8" s="664"/>
    </row>
    <row r="9" spans="1:24">
      <c r="A9" s="1022">
        <v>70</v>
      </c>
      <c r="B9" s="1036" t="s">
        <v>473</v>
      </c>
      <c r="C9" s="975"/>
      <c r="D9" s="975"/>
      <c r="E9" s="976">
        <f>SUMIF(C10:C25,"&lt;&gt;na")</f>
        <v>0</v>
      </c>
      <c r="F9" s="1263">
        <f>IF(G9=0,"NA",E9/(2*G9))</f>
        <v>0</v>
      </c>
      <c r="G9" s="961">
        <f>COUNTIF(C10:C25,"&lt;&gt;na")</f>
        <v>16</v>
      </c>
      <c r="H9" s="977">
        <f>ROWS(D10:D25)</f>
        <v>16</v>
      </c>
    </row>
    <row r="10" spans="1:24" ht="30">
      <c r="A10" s="1022"/>
      <c r="B10" s="723" t="s">
        <v>113</v>
      </c>
      <c r="C10" s="628"/>
      <c r="D10" s="985"/>
      <c r="E10" s="745"/>
      <c r="F10" s="786"/>
      <c r="G10" s="981"/>
      <c r="H10" s="982"/>
      <c r="I10" s="983"/>
      <c r="J10" s="983"/>
      <c r="K10" s="983"/>
    </row>
    <row r="11" spans="1:24">
      <c r="A11" s="1022"/>
      <c r="B11" s="744" t="s">
        <v>157</v>
      </c>
      <c r="C11" s="628"/>
      <c r="D11" s="985"/>
      <c r="E11" s="745"/>
      <c r="F11" s="786"/>
      <c r="H11" s="986"/>
    </row>
    <row r="12" spans="1:24" ht="30">
      <c r="A12" s="1022"/>
      <c r="B12" s="723" t="s">
        <v>158</v>
      </c>
      <c r="C12" s="628"/>
      <c r="D12" s="985"/>
      <c r="E12" s="745"/>
      <c r="F12" s="786"/>
      <c r="H12" s="986"/>
    </row>
    <row r="13" spans="1:24" s="1560" customFormat="1" ht="30.95" customHeight="1">
      <c r="A13" s="1042"/>
      <c r="B13" s="653" t="s">
        <v>159</v>
      </c>
      <c r="C13" s="628"/>
      <c r="D13" s="980"/>
      <c r="E13" s="979"/>
      <c r="F13" s="847"/>
      <c r="G13" s="1279"/>
      <c r="H13" s="1559"/>
      <c r="L13" s="1561"/>
    </row>
    <row r="14" spans="1:24" ht="30">
      <c r="A14" s="1022"/>
      <c r="B14" s="723" t="s">
        <v>160</v>
      </c>
      <c r="C14" s="628"/>
      <c r="D14" s="985"/>
      <c r="E14" s="745"/>
      <c r="F14" s="786"/>
      <c r="H14" s="986"/>
      <c r="L14" s="988"/>
    </row>
    <row r="15" spans="1:24" ht="30">
      <c r="A15" s="1022"/>
      <c r="B15" s="744" t="s">
        <v>161</v>
      </c>
      <c r="C15" s="628"/>
      <c r="D15" s="985"/>
      <c r="E15" s="745"/>
      <c r="F15" s="786"/>
      <c r="G15" s="981"/>
      <c r="H15" s="982"/>
      <c r="I15" s="983"/>
      <c r="J15" s="983"/>
      <c r="K15" s="983"/>
      <c r="L15" s="988"/>
    </row>
    <row r="16" spans="1:24">
      <c r="A16" s="1022"/>
      <c r="B16" s="723" t="s">
        <v>227</v>
      </c>
      <c r="C16" s="628"/>
      <c r="D16" s="985"/>
      <c r="E16" s="745"/>
      <c r="F16" s="786"/>
      <c r="H16" s="986"/>
      <c r="L16" s="988"/>
    </row>
    <row r="17" spans="1:17">
      <c r="A17" s="1022"/>
      <c r="B17" s="723" t="s">
        <v>162</v>
      </c>
      <c r="C17" s="628"/>
      <c r="D17" s="985"/>
      <c r="E17" s="745"/>
      <c r="F17" s="786"/>
      <c r="H17" s="986"/>
      <c r="L17" s="988"/>
    </row>
    <row r="18" spans="1:17">
      <c r="A18" s="1022"/>
      <c r="B18" s="744" t="s">
        <v>163</v>
      </c>
      <c r="C18" s="628"/>
      <c r="D18" s="985"/>
      <c r="E18" s="745"/>
      <c r="F18" s="786"/>
      <c r="H18" s="986"/>
      <c r="Q18" s="989"/>
    </row>
    <row r="19" spans="1:17" ht="30">
      <c r="A19" s="1022"/>
      <c r="B19" s="744" t="s">
        <v>164</v>
      </c>
      <c r="C19" s="628"/>
      <c r="D19" s="985"/>
      <c r="E19" s="745"/>
      <c r="F19" s="786"/>
      <c r="H19" s="986"/>
    </row>
    <row r="20" spans="1:17">
      <c r="A20" s="1022"/>
      <c r="B20" s="744" t="s">
        <v>165</v>
      </c>
      <c r="C20" s="628"/>
      <c r="D20" s="985"/>
      <c r="E20" s="745"/>
      <c r="F20" s="786"/>
      <c r="H20" s="986"/>
    </row>
    <row r="21" spans="1:17" ht="30">
      <c r="A21" s="1022"/>
      <c r="B21" s="723" t="s">
        <v>943</v>
      </c>
      <c r="C21" s="628"/>
      <c r="D21" s="985"/>
      <c r="E21" s="745"/>
      <c r="F21" s="786"/>
      <c r="H21" s="986"/>
    </row>
    <row r="22" spans="1:17">
      <c r="A22" s="1022"/>
      <c r="B22" s="744" t="s">
        <v>377</v>
      </c>
      <c r="C22" s="628"/>
      <c r="D22" s="985"/>
      <c r="E22" s="745"/>
      <c r="F22" s="786"/>
      <c r="H22" s="986"/>
    </row>
    <row r="23" spans="1:17" ht="30">
      <c r="A23" s="1022"/>
      <c r="B23" s="744" t="s">
        <v>389</v>
      </c>
      <c r="C23" s="628"/>
      <c r="D23" s="985"/>
      <c r="E23" s="745"/>
      <c r="F23" s="786"/>
      <c r="H23" s="986"/>
    </row>
    <row r="24" spans="1:17" ht="30">
      <c r="A24" s="1022"/>
      <c r="B24" s="723" t="s">
        <v>474</v>
      </c>
      <c r="C24" s="628"/>
      <c r="D24" s="985"/>
      <c r="E24" s="745"/>
      <c r="F24" s="786"/>
      <c r="H24" s="986"/>
    </row>
    <row r="25" spans="1:17" ht="30">
      <c r="A25" s="1022"/>
      <c r="B25" s="723" t="s">
        <v>475</v>
      </c>
      <c r="C25" s="628"/>
      <c r="D25" s="985"/>
      <c r="E25" s="745"/>
      <c r="F25" s="786"/>
      <c r="H25" s="986"/>
    </row>
    <row r="26" spans="1:17" s="981" customFormat="1">
      <c r="A26" s="1031">
        <v>71</v>
      </c>
      <c r="B26" s="1037" t="s">
        <v>441</v>
      </c>
      <c r="C26" s="975"/>
      <c r="D26" s="975"/>
      <c r="E26" s="976">
        <f>SUMIF(C27:C33,"&lt;&gt;na")</f>
        <v>0</v>
      </c>
      <c r="F26" s="1263">
        <f>IF(G26=0,"NA",E26/(2*G26))</f>
        <v>0</v>
      </c>
      <c r="G26" s="961">
        <f>COUNTIF(C27:C33,"&lt;&gt;na")</f>
        <v>7</v>
      </c>
      <c r="H26" s="961">
        <f>ROWS(D27:D33)</f>
        <v>7</v>
      </c>
    </row>
    <row r="27" spans="1:17" s="981" customFormat="1" ht="30">
      <c r="A27" s="641"/>
      <c r="B27" s="1038" t="s">
        <v>226</v>
      </c>
      <c r="C27" s="628"/>
      <c r="D27" s="985"/>
      <c r="E27" s="786"/>
      <c r="F27" s="786"/>
      <c r="G27" s="992"/>
      <c r="H27" s="993"/>
      <c r="I27" s="994"/>
    </row>
    <row r="28" spans="1:17" s="981" customFormat="1">
      <c r="A28" s="641"/>
      <c r="B28" s="645" t="s">
        <v>91</v>
      </c>
      <c r="C28" s="628"/>
      <c r="D28" s="985"/>
      <c r="E28" s="786"/>
      <c r="F28" s="786"/>
      <c r="G28" s="992"/>
      <c r="H28" s="993"/>
      <c r="I28" s="994"/>
      <c r="J28" s="994"/>
    </row>
    <row r="29" spans="1:17" s="981" customFormat="1">
      <c r="A29" s="641"/>
      <c r="B29" s="645" t="s">
        <v>92</v>
      </c>
      <c r="C29" s="628"/>
      <c r="D29" s="985"/>
      <c r="E29" s="786"/>
      <c r="F29" s="786"/>
      <c r="G29" s="992"/>
      <c r="H29" s="992"/>
      <c r="I29" s="994"/>
      <c r="J29" s="994"/>
    </row>
    <row r="30" spans="1:17" s="981" customFormat="1" ht="45">
      <c r="A30" s="641"/>
      <c r="B30" s="645" t="s">
        <v>95</v>
      </c>
      <c r="C30" s="628"/>
      <c r="D30" s="985"/>
      <c r="E30" s="786"/>
      <c r="F30" s="786"/>
      <c r="G30" s="992"/>
      <c r="H30" s="992"/>
      <c r="I30" s="994"/>
      <c r="J30" s="994"/>
    </row>
    <row r="31" spans="1:17" s="676" customFormat="1" ht="30">
      <c r="A31" s="671"/>
      <c r="B31" s="677" t="s">
        <v>585</v>
      </c>
      <c r="C31" s="628"/>
      <c r="D31" s="717"/>
      <c r="E31" s="740"/>
      <c r="F31" s="808"/>
      <c r="G31" s="996"/>
      <c r="H31" s="675"/>
    </row>
    <row r="32" spans="1:17" s="981" customFormat="1" ht="45">
      <c r="A32" s="641"/>
      <c r="B32" s="744" t="s">
        <v>96</v>
      </c>
      <c r="C32" s="628"/>
      <c r="D32" s="985"/>
      <c r="E32" s="745"/>
      <c r="F32" s="786"/>
      <c r="G32" s="992"/>
      <c r="H32" s="992"/>
      <c r="I32" s="994"/>
      <c r="J32" s="994"/>
    </row>
    <row r="33" spans="1:10" s="981" customFormat="1" ht="32.1" customHeight="1">
      <c r="A33" s="641"/>
      <c r="B33" s="1039" t="s">
        <v>387</v>
      </c>
      <c r="C33" s="628"/>
      <c r="D33" s="985"/>
      <c r="E33" s="745"/>
      <c r="F33" s="786"/>
      <c r="G33" s="992"/>
      <c r="H33" s="992"/>
      <c r="I33" s="994"/>
      <c r="J33" s="994"/>
    </row>
    <row r="34" spans="1:10" s="981" customFormat="1">
      <c r="A34" s="619">
        <v>72</v>
      </c>
      <c r="B34" s="1037" t="s">
        <v>442</v>
      </c>
      <c r="C34" s="975"/>
      <c r="D34" s="975"/>
      <c r="E34" s="975">
        <f>SUMIF(C35:C53,"&lt;&gt;na")</f>
        <v>0</v>
      </c>
      <c r="F34" s="1263">
        <f>IF(G34=0,"NA",E34/(2*G34))</f>
        <v>0</v>
      </c>
      <c r="G34" s="961">
        <f>COUNTIF(C35:C53,"&lt;&gt;na")</f>
        <v>19</v>
      </c>
      <c r="H34" s="992">
        <f>ROWS(C35:C53)</f>
        <v>19</v>
      </c>
      <c r="I34" s="994"/>
      <c r="J34" s="994"/>
    </row>
    <row r="35" spans="1:10" s="983" customFormat="1" ht="30">
      <c r="A35" s="1022"/>
      <c r="B35" s="723" t="s">
        <v>50</v>
      </c>
      <c r="C35" s="998"/>
      <c r="D35" s="985"/>
      <c r="E35" s="1000"/>
      <c r="F35" s="1107"/>
      <c r="G35" s="992"/>
      <c r="H35" s="1002"/>
      <c r="I35" s="1003"/>
      <c r="J35" s="1003"/>
    </row>
    <row r="36" spans="1:10" s="983" customFormat="1" ht="45">
      <c r="A36" s="1022"/>
      <c r="B36" s="723" t="s">
        <v>166</v>
      </c>
      <c r="C36" s="998"/>
      <c r="D36" s="985"/>
      <c r="E36" s="1000"/>
      <c r="F36" s="1107"/>
      <c r="G36" s="1004"/>
      <c r="H36" s="1002"/>
      <c r="I36" s="1003"/>
      <c r="J36" s="1003"/>
    </row>
    <row r="37" spans="1:10" s="983" customFormat="1">
      <c r="A37" s="1022"/>
      <c r="B37" s="1040" t="s">
        <v>101</v>
      </c>
      <c r="C37" s="998"/>
      <c r="D37" s="985"/>
      <c r="E37" s="1000"/>
      <c r="F37" s="1107"/>
      <c r="G37" s="1004"/>
      <c r="H37" s="1002"/>
      <c r="I37" s="1003"/>
      <c r="J37" s="1003"/>
    </row>
    <row r="38" spans="1:10" s="983" customFormat="1" ht="45">
      <c r="A38" s="1022"/>
      <c r="B38" s="723" t="s">
        <v>229</v>
      </c>
      <c r="C38" s="998"/>
      <c r="D38" s="985"/>
      <c r="E38" s="1000"/>
      <c r="F38" s="1107"/>
      <c r="G38" s="1004"/>
      <c r="H38" s="1002"/>
      <c r="I38" s="1003"/>
      <c r="J38" s="1003"/>
    </row>
    <row r="39" spans="1:10" s="983" customFormat="1" ht="30">
      <c r="A39" s="1022"/>
      <c r="B39" s="723" t="s">
        <v>452</v>
      </c>
      <c r="C39" s="998"/>
      <c r="D39" s="985"/>
      <c r="E39" s="1000"/>
      <c r="F39" s="1107"/>
      <c r="G39" s="1004"/>
      <c r="H39" s="1002"/>
      <c r="I39" s="1003"/>
      <c r="J39" s="1003"/>
    </row>
    <row r="40" spans="1:10" s="983" customFormat="1" ht="45">
      <c r="A40" s="1022"/>
      <c r="B40" s="723" t="s">
        <v>110</v>
      </c>
      <c r="C40" s="998"/>
      <c r="D40" s="985"/>
      <c r="E40" s="1000"/>
      <c r="F40" s="1107"/>
      <c r="G40" s="1004"/>
      <c r="H40" s="1002"/>
      <c r="I40" s="1003"/>
      <c r="J40" s="1003"/>
    </row>
    <row r="41" spans="1:10" s="983" customFormat="1" ht="30">
      <c r="A41" s="1022"/>
      <c r="B41" s="723" t="s">
        <v>102</v>
      </c>
      <c r="C41" s="998"/>
      <c r="D41" s="985"/>
      <c r="E41" s="1000"/>
      <c r="F41" s="1107"/>
      <c r="G41" s="1004"/>
      <c r="H41" s="1002"/>
      <c r="I41" s="1003"/>
      <c r="J41" s="1003"/>
    </row>
    <row r="42" spans="1:10" s="983" customFormat="1" ht="30">
      <c r="A42" s="1022"/>
      <c r="B42" s="723" t="s">
        <v>103</v>
      </c>
      <c r="C42" s="998"/>
      <c r="D42" s="985"/>
      <c r="E42" s="1000"/>
      <c r="F42" s="1107"/>
      <c r="G42" s="1004"/>
      <c r="H42" s="1002"/>
      <c r="I42" s="1003"/>
      <c r="J42" s="1003"/>
    </row>
    <row r="43" spans="1:10" s="983" customFormat="1" ht="30">
      <c r="A43" s="1022"/>
      <c r="B43" s="723" t="s">
        <v>167</v>
      </c>
      <c r="C43" s="998"/>
      <c r="D43" s="985"/>
      <c r="E43" s="1000"/>
      <c r="F43" s="1107"/>
      <c r="G43" s="1004"/>
      <c r="H43" s="1002"/>
      <c r="I43" s="1003"/>
      <c r="J43" s="1003"/>
    </row>
    <row r="44" spans="1:10" s="983" customFormat="1" ht="30">
      <c r="A44" s="1022"/>
      <c r="B44" s="723" t="s">
        <v>169</v>
      </c>
      <c r="C44" s="998"/>
      <c r="D44" s="985"/>
      <c r="E44" s="1000"/>
      <c r="F44" s="1107"/>
      <c r="G44" s="1004"/>
      <c r="H44" s="1002"/>
      <c r="I44" s="1003"/>
      <c r="J44" s="1003"/>
    </row>
    <row r="45" spans="1:10" s="983" customFormat="1" ht="30">
      <c r="A45" s="1022"/>
      <c r="B45" s="723" t="s">
        <v>168</v>
      </c>
      <c r="C45" s="998"/>
      <c r="D45" s="985"/>
      <c r="E45" s="1000"/>
      <c r="F45" s="1107"/>
      <c r="G45" s="1004"/>
      <c r="H45" s="1002"/>
      <c r="I45" s="1003"/>
      <c r="J45" s="1003"/>
    </row>
    <row r="46" spans="1:10" s="983" customFormat="1" ht="30">
      <c r="A46" s="1022"/>
      <c r="B46" s="723" t="s">
        <v>170</v>
      </c>
      <c r="C46" s="998"/>
      <c r="D46" s="985"/>
      <c r="E46" s="1000"/>
      <c r="F46" s="1103"/>
      <c r="G46" s="992"/>
      <c r="H46" s="1002"/>
      <c r="I46" s="1003"/>
      <c r="J46" s="1003"/>
    </row>
    <row r="47" spans="1:10" s="983" customFormat="1" ht="45">
      <c r="A47" s="1022"/>
      <c r="B47" s="645" t="s">
        <v>228</v>
      </c>
      <c r="C47" s="998"/>
      <c r="D47" s="985"/>
      <c r="E47" s="1000"/>
      <c r="F47" s="1103"/>
      <c r="G47" s="992"/>
      <c r="H47" s="1002"/>
      <c r="I47" s="1003"/>
      <c r="J47" s="1003"/>
    </row>
    <row r="48" spans="1:10" s="983" customFormat="1" ht="30">
      <c r="A48" s="1022"/>
      <c r="B48" s="1038" t="s">
        <v>171</v>
      </c>
      <c r="C48" s="998"/>
      <c r="D48" s="985"/>
      <c r="E48" s="1000"/>
      <c r="F48" s="1107"/>
      <c r="G48" s="992"/>
      <c r="H48" s="1002"/>
      <c r="I48" s="1003"/>
      <c r="J48" s="1003"/>
    </row>
    <row r="49" spans="1:10" s="983" customFormat="1" ht="30">
      <c r="A49" s="1022"/>
      <c r="B49" s="645" t="s">
        <v>172</v>
      </c>
      <c r="C49" s="998"/>
      <c r="D49" s="985"/>
      <c r="E49" s="1000"/>
      <c r="F49" s="1107"/>
      <c r="G49" s="992"/>
      <c r="H49" s="1002"/>
      <c r="I49" s="1003"/>
      <c r="J49" s="1003"/>
    </row>
    <row r="50" spans="1:10" s="983" customFormat="1" ht="45">
      <c r="A50" s="1022"/>
      <c r="B50" s="1038" t="s">
        <v>104</v>
      </c>
      <c r="C50" s="998"/>
      <c r="D50" s="985"/>
      <c r="E50" s="1000"/>
      <c r="F50" s="1107"/>
      <c r="G50" s="992"/>
      <c r="H50" s="1002"/>
      <c r="I50" s="1003"/>
      <c r="J50" s="1003"/>
    </row>
    <row r="51" spans="1:10" s="983" customFormat="1" ht="30">
      <c r="A51" s="1022"/>
      <c r="B51" s="1038" t="s">
        <v>105</v>
      </c>
      <c r="C51" s="998"/>
      <c r="D51" s="985"/>
      <c r="E51" s="1000"/>
      <c r="F51" s="1107"/>
      <c r="G51" s="992"/>
      <c r="H51" s="1002"/>
      <c r="I51" s="1003"/>
      <c r="J51" s="1003"/>
    </row>
    <row r="52" spans="1:10" s="983" customFormat="1" ht="30">
      <c r="A52" s="1022"/>
      <c r="B52" s="1038" t="s">
        <v>106</v>
      </c>
      <c r="C52" s="998"/>
      <c r="D52" s="985"/>
      <c r="E52" s="1000"/>
      <c r="F52" s="1107"/>
      <c r="G52" s="992"/>
      <c r="H52" s="1002"/>
      <c r="I52" s="1003"/>
      <c r="J52" s="1003"/>
    </row>
    <row r="53" spans="1:10" s="983" customFormat="1" ht="30">
      <c r="A53" s="1022"/>
      <c r="B53" s="1038" t="s">
        <v>173</v>
      </c>
      <c r="C53" s="998"/>
      <c r="D53" s="985"/>
      <c r="E53" s="1000"/>
      <c r="F53" s="1107"/>
      <c r="G53" s="992"/>
      <c r="H53" s="1002"/>
      <c r="I53" s="1003"/>
      <c r="J53" s="1003"/>
    </row>
    <row r="54" spans="1:10" s="983" customFormat="1">
      <c r="A54" s="619">
        <v>73</v>
      </c>
      <c r="B54" s="1041" t="s">
        <v>476</v>
      </c>
      <c r="C54" s="975"/>
      <c r="D54" s="975"/>
      <c r="E54" s="975">
        <f>SUMIF(C55:C84,"&lt;&gt;na")</f>
        <v>0</v>
      </c>
      <c r="F54" s="1263">
        <f>IF(G54=0,"NA",E54/(2*G54))</f>
        <v>0</v>
      </c>
      <c r="G54" s="1004">
        <f>COUNTIF(C55:C84,"&lt;&gt;na")</f>
        <v>30</v>
      </c>
      <c r="H54" s="1003">
        <f>ROWS(C55:C84)</f>
        <v>30</v>
      </c>
    </row>
    <row r="55" spans="1:10" s="983" customFormat="1" ht="45">
      <c r="A55" s="1022"/>
      <c r="B55" s="1007" t="s">
        <v>896</v>
      </c>
      <c r="C55" s="628"/>
      <c r="D55" s="985"/>
      <c r="E55" s="1000"/>
      <c r="F55" s="1107"/>
      <c r="G55" s="992"/>
      <c r="H55" s="1002"/>
      <c r="I55" s="1003"/>
      <c r="J55" s="1003"/>
    </row>
    <row r="56" spans="1:10" s="983" customFormat="1">
      <c r="A56" s="1022"/>
      <c r="B56" s="632" t="s">
        <v>174</v>
      </c>
      <c r="C56" s="628"/>
      <c r="D56" s="985"/>
      <c r="E56" s="1000"/>
      <c r="F56" s="1107"/>
      <c r="G56" s="992"/>
      <c r="H56" s="1002"/>
      <c r="I56" s="1003"/>
      <c r="J56" s="1003"/>
    </row>
    <row r="57" spans="1:10" s="983" customFormat="1" ht="30">
      <c r="A57" s="1022"/>
      <c r="B57" s="631" t="s">
        <v>178</v>
      </c>
      <c r="C57" s="628"/>
      <c r="D57" s="1516"/>
      <c r="E57" s="1000"/>
      <c r="F57" s="1107"/>
      <c r="G57" s="992"/>
      <c r="H57" s="1002"/>
      <c r="I57" s="1003"/>
      <c r="J57" s="1003"/>
    </row>
    <row r="58" spans="1:10" s="983" customFormat="1" ht="30">
      <c r="A58" s="1022"/>
      <c r="B58" s="1043" t="s">
        <v>180</v>
      </c>
      <c r="C58" s="628"/>
      <c r="D58" s="985"/>
      <c r="E58" s="1000"/>
      <c r="F58" s="1107"/>
      <c r="G58" s="992"/>
      <c r="H58" s="1002"/>
      <c r="I58" s="1003"/>
      <c r="J58" s="1003"/>
    </row>
    <row r="59" spans="1:10" s="983" customFormat="1" ht="30">
      <c r="A59" s="1022"/>
      <c r="B59" s="631" t="s">
        <v>182</v>
      </c>
      <c r="C59" s="628"/>
      <c r="D59" s="1516"/>
      <c r="E59" s="1000"/>
      <c r="F59" s="1107"/>
      <c r="G59" s="992"/>
      <c r="H59" s="1002"/>
      <c r="I59" s="1003"/>
      <c r="J59" s="1003"/>
    </row>
    <row r="60" spans="1:10" s="983" customFormat="1">
      <c r="A60" s="1022"/>
      <c r="B60" s="632" t="s">
        <v>175</v>
      </c>
      <c r="C60" s="628"/>
      <c r="D60" s="985"/>
      <c r="E60" s="1011"/>
      <c r="F60" s="1107"/>
      <c r="G60" s="992"/>
      <c r="H60" s="1002"/>
      <c r="I60" s="1003"/>
      <c r="J60" s="1003"/>
    </row>
    <row r="61" spans="1:10" s="983" customFormat="1">
      <c r="A61" s="1022"/>
      <c r="B61" s="631" t="s">
        <v>176</v>
      </c>
      <c r="C61" s="628"/>
      <c r="D61" s="985"/>
      <c r="E61" s="1000"/>
      <c r="F61" s="1107"/>
      <c r="G61" s="992"/>
      <c r="H61" s="1002"/>
      <c r="I61" s="1003"/>
      <c r="J61" s="1003"/>
    </row>
    <row r="62" spans="1:10" s="983" customFormat="1" ht="30">
      <c r="A62" s="1022"/>
      <c r="B62" s="631" t="s">
        <v>177</v>
      </c>
      <c r="C62" s="628"/>
      <c r="D62" s="985"/>
      <c r="E62" s="1000"/>
      <c r="F62" s="1107"/>
      <c r="G62" s="992"/>
      <c r="H62" s="1002"/>
      <c r="I62" s="1003"/>
      <c r="J62" s="1003"/>
    </row>
    <row r="63" spans="1:10" s="983" customFormat="1" ht="45">
      <c r="A63" s="1022"/>
      <c r="B63" s="631" t="s">
        <v>586</v>
      </c>
      <c r="C63" s="628"/>
      <c r="D63" s="985"/>
      <c r="E63" s="1000"/>
      <c r="F63" s="1107"/>
      <c r="G63" s="992"/>
      <c r="H63" s="1002"/>
      <c r="I63" s="1003"/>
      <c r="J63" s="1003"/>
    </row>
    <row r="64" spans="1:10" s="1016" customFormat="1" ht="45">
      <c r="A64" s="1043"/>
      <c r="B64" s="631" t="s">
        <v>179</v>
      </c>
      <c r="C64" s="628"/>
      <c r="D64" s="985"/>
      <c r="E64" s="1012"/>
      <c r="F64" s="1012"/>
      <c r="G64" s="1013"/>
      <c r="H64" s="1014"/>
      <c r="I64" s="1015"/>
      <c r="J64" s="1015"/>
    </row>
    <row r="65" spans="1:10" s="983" customFormat="1" ht="45">
      <c r="A65" s="1022"/>
      <c r="B65" s="631" t="s">
        <v>395</v>
      </c>
      <c r="C65" s="628"/>
      <c r="D65" s="985"/>
      <c r="E65" s="1000"/>
      <c r="F65" s="1107"/>
      <c r="G65" s="992"/>
      <c r="H65" s="1002"/>
      <c r="I65" s="1003"/>
      <c r="J65" s="1003"/>
    </row>
    <row r="66" spans="1:10" s="983" customFormat="1">
      <c r="A66" s="1022"/>
      <c r="B66" s="631" t="s">
        <v>605</v>
      </c>
      <c r="C66" s="628"/>
      <c r="D66" s="985"/>
      <c r="E66" s="1011"/>
      <c r="F66" s="1107"/>
      <c r="G66" s="992"/>
      <c r="H66" s="1002"/>
      <c r="I66" s="1003"/>
      <c r="J66" s="1003"/>
    </row>
    <row r="67" spans="1:10" s="983" customFormat="1" ht="30">
      <c r="A67" s="1022"/>
      <c r="B67" s="1044" t="s">
        <v>181</v>
      </c>
      <c r="C67" s="628"/>
      <c r="D67" s="985"/>
      <c r="E67" s="1011"/>
      <c r="F67" s="1107"/>
      <c r="G67" s="992"/>
      <c r="H67" s="1002"/>
      <c r="I67" s="1003"/>
      <c r="J67" s="1003"/>
    </row>
    <row r="68" spans="1:10" s="983" customFormat="1" ht="45">
      <c r="A68" s="1022"/>
      <c r="B68" s="1017" t="s">
        <v>368</v>
      </c>
      <c r="C68" s="628"/>
      <c r="D68" s="985"/>
      <c r="E68" s="1011"/>
      <c r="F68" s="1107"/>
      <c r="G68" s="992"/>
      <c r="H68" s="1002"/>
      <c r="I68" s="1003"/>
      <c r="J68" s="1003"/>
    </row>
    <row r="69" spans="1:10" s="983" customFormat="1" ht="30">
      <c r="A69" s="1022"/>
      <c r="B69" s="1008" t="s">
        <v>606</v>
      </c>
      <c r="C69" s="628"/>
      <c r="D69" s="985"/>
      <c r="E69" s="1011"/>
      <c r="F69" s="1107"/>
      <c r="G69" s="992"/>
      <c r="H69" s="1002"/>
      <c r="I69" s="1003"/>
      <c r="J69" s="1003"/>
    </row>
    <row r="70" spans="1:10" s="983" customFormat="1">
      <c r="A70" s="1022"/>
      <c r="B70" s="632" t="s">
        <v>477</v>
      </c>
      <c r="C70" s="628"/>
      <c r="D70" s="985"/>
      <c r="E70" s="1011"/>
      <c r="F70" s="1107"/>
      <c r="G70" s="992"/>
      <c r="H70" s="1002"/>
      <c r="I70" s="1003"/>
      <c r="J70" s="1003"/>
    </row>
    <row r="71" spans="1:10" s="983" customFormat="1">
      <c r="A71" s="1022"/>
      <c r="B71" s="632" t="s">
        <v>183</v>
      </c>
      <c r="C71" s="628"/>
      <c r="D71" s="985"/>
      <c r="E71" s="1011"/>
      <c r="F71" s="1107"/>
      <c r="G71" s="992"/>
      <c r="H71" s="1002"/>
      <c r="I71" s="1003"/>
      <c r="J71" s="1003"/>
    </row>
    <row r="72" spans="1:10" s="983" customFormat="1">
      <c r="A72" s="1022"/>
      <c r="B72" s="632" t="s">
        <v>184</v>
      </c>
      <c r="C72" s="628"/>
      <c r="D72" s="985"/>
      <c r="E72" s="1000"/>
      <c r="F72" s="1107"/>
      <c r="G72" s="992"/>
      <c r="H72" s="1002"/>
      <c r="I72" s="1003"/>
      <c r="J72" s="1003"/>
    </row>
    <row r="73" spans="1:10" s="983" customFormat="1">
      <c r="A73" s="1022"/>
      <c r="B73" s="632" t="s">
        <v>185</v>
      </c>
      <c r="C73" s="628"/>
      <c r="D73" s="985"/>
      <c r="E73" s="1000"/>
      <c r="F73" s="1107"/>
      <c r="G73" s="992"/>
      <c r="H73" s="1002"/>
      <c r="I73" s="1003"/>
      <c r="J73" s="1003"/>
    </row>
    <row r="74" spans="1:10" s="983" customFormat="1">
      <c r="A74" s="1022"/>
      <c r="B74" s="632" t="s">
        <v>186</v>
      </c>
      <c r="C74" s="628"/>
      <c r="D74" s="985"/>
      <c r="E74" s="1011"/>
      <c r="F74" s="1107"/>
      <c r="G74" s="992"/>
      <c r="H74" s="1002"/>
      <c r="I74" s="1003"/>
      <c r="J74" s="1003"/>
    </row>
    <row r="75" spans="1:10" s="983" customFormat="1">
      <c r="A75" s="1022"/>
      <c r="B75" s="632" t="s">
        <v>187</v>
      </c>
      <c r="C75" s="628"/>
      <c r="D75" s="985"/>
      <c r="E75" s="1011"/>
      <c r="F75" s="1107"/>
      <c r="G75" s="992"/>
      <c r="H75" s="1002"/>
      <c r="I75" s="1003"/>
      <c r="J75" s="1003"/>
    </row>
    <row r="76" spans="1:10" s="983" customFormat="1">
      <c r="A76" s="1022"/>
      <c r="B76" s="632" t="s">
        <v>188</v>
      </c>
      <c r="C76" s="628"/>
      <c r="D76" s="985"/>
      <c r="E76" s="1000"/>
      <c r="F76" s="1107"/>
      <c r="G76" s="992"/>
      <c r="H76" s="1002"/>
      <c r="I76" s="1003"/>
      <c r="J76" s="1003"/>
    </row>
    <row r="77" spans="1:10" s="983" customFormat="1">
      <c r="A77" s="1022"/>
      <c r="B77" s="632" t="s">
        <v>189</v>
      </c>
      <c r="C77" s="628"/>
      <c r="D77" s="985"/>
      <c r="E77" s="1000"/>
      <c r="F77" s="1107"/>
      <c r="G77" s="992"/>
      <c r="H77" s="1002"/>
      <c r="I77" s="1003"/>
      <c r="J77" s="1003"/>
    </row>
    <row r="78" spans="1:10" s="983" customFormat="1">
      <c r="A78" s="1022"/>
      <c r="B78" s="1042" t="s">
        <v>190</v>
      </c>
      <c r="C78" s="628"/>
      <c r="D78" s="985"/>
      <c r="E78" s="1000"/>
      <c r="F78" s="1107"/>
      <c r="G78" s="992"/>
      <c r="H78" s="1002"/>
      <c r="I78" s="1003"/>
      <c r="J78" s="1003"/>
    </row>
    <row r="79" spans="1:10" s="983" customFormat="1">
      <c r="A79" s="1022"/>
      <c r="B79" s="632" t="s">
        <v>191</v>
      </c>
      <c r="C79" s="628"/>
      <c r="D79" s="985"/>
      <c r="E79" s="1000"/>
      <c r="F79" s="1107"/>
      <c r="G79" s="992"/>
      <c r="H79" s="1002"/>
      <c r="I79" s="1003"/>
      <c r="J79" s="1003"/>
    </row>
    <row r="80" spans="1:10" s="983" customFormat="1" ht="30">
      <c r="A80" s="1022"/>
      <c r="B80" s="632" t="s">
        <v>192</v>
      </c>
      <c r="C80" s="628"/>
      <c r="D80" s="985"/>
      <c r="E80" s="1011"/>
      <c r="F80" s="1107"/>
      <c r="G80" s="992"/>
      <c r="H80" s="1002"/>
      <c r="I80" s="1003"/>
      <c r="J80" s="1003"/>
    </row>
    <row r="81" spans="1:10" s="983" customFormat="1" ht="30">
      <c r="A81" s="1022"/>
      <c r="B81" s="632" t="s">
        <v>193</v>
      </c>
      <c r="C81" s="628"/>
      <c r="D81" s="985"/>
      <c r="E81" s="1011"/>
      <c r="F81" s="1107"/>
      <c r="G81" s="992"/>
      <c r="H81" s="1002"/>
      <c r="I81" s="1003"/>
      <c r="J81" s="1003"/>
    </row>
    <row r="82" spans="1:10" s="983" customFormat="1" ht="30">
      <c r="A82" s="1022"/>
      <c r="B82" s="1008" t="s">
        <v>911</v>
      </c>
      <c r="C82" s="628"/>
      <c r="D82" s="985"/>
      <c r="E82" s="1011"/>
      <c r="F82" s="1107"/>
      <c r="G82" s="992"/>
      <c r="H82" s="1002"/>
      <c r="I82" s="1003"/>
      <c r="J82" s="1003"/>
    </row>
    <row r="83" spans="1:10" s="983" customFormat="1" ht="30">
      <c r="A83" s="1022"/>
      <c r="B83" s="1008" t="s">
        <v>905</v>
      </c>
      <c r="C83" s="628"/>
      <c r="D83" s="985"/>
      <c r="E83" s="1011"/>
      <c r="F83" s="1107"/>
      <c r="G83" s="992"/>
      <c r="H83" s="1002"/>
      <c r="I83" s="1003"/>
      <c r="J83" s="1003"/>
    </row>
    <row r="84" spans="1:10" s="983" customFormat="1" ht="45">
      <c r="A84" s="974"/>
      <c r="B84" s="1007" t="s">
        <v>858</v>
      </c>
      <c r="C84" s="1536"/>
      <c r="D84" s="980"/>
      <c r="E84" s="1537"/>
      <c r="F84" s="810"/>
      <c r="G84" s="992"/>
      <c r="H84" s="1002"/>
      <c r="I84" s="1003"/>
      <c r="J84" s="1003"/>
    </row>
    <row r="85" spans="1:10">
      <c r="A85" s="619">
        <v>74</v>
      </c>
      <c r="B85" s="634" t="s">
        <v>478</v>
      </c>
      <c r="C85" s="975"/>
      <c r="D85" s="975"/>
      <c r="E85" s="975">
        <f>SUMIF(C86:C109,"&lt;&gt;na")</f>
        <v>0</v>
      </c>
      <c r="F85" s="1263">
        <f>IF(G85=0,"NA",E85/(2*G85))</f>
        <v>0</v>
      </c>
      <c r="G85" s="1004">
        <f>COUNTIF(C86:C109,"&lt;&gt;na")</f>
        <v>24</v>
      </c>
      <c r="H85" s="986">
        <f>ROWS(C86:C109)</f>
        <v>24</v>
      </c>
    </row>
    <row r="86" spans="1:10" s="983" customFormat="1" ht="30">
      <c r="A86" s="1022"/>
      <c r="B86" s="1042" t="s">
        <v>194</v>
      </c>
      <c r="C86" s="998"/>
      <c r="D86" s="985"/>
      <c r="E86" s="1011"/>
      <c r="F86" s="1107"/>
      <c r="G86" s="992"/>
      <c r="H86" s="1002"/>
      <c r="I86" s="1003"/>
      <c r="J86" s="1003"/>
    </row>
    <row r="87" spans="1:10" s="983" customFormat="1" ht="30">
      <c r="A87" s="1022"/>
      <c r="B87" s="1043" t="s">
        <v>195</v>
      </c>
      <c r="C87" s="998"/>
      <c r="D87" s="985"/>
      <c r="E87" s="1011"/>
      <c r="F87" s="1107"/>
      <c r="G87" s="992"/>
      <c r="H87" s="1002"/>
      <c r="I87" s="1003"/>
      <c r="J87" s="1003"/>
    </row>
    <row r="88" spans="1:10" s="983" customFormat="1" ht="30">
      <c r="A88" s="1022"/>
      <c r="B88" s="631" t="s">
        <v>196</v>
      </c>
      <c r="C88" s="998"/>
      <c r="D88" s="985"/>
      <c r="E88" s="1011"/>
      <c r="F88" s="1107"/>
      <c r="G88" s="992"/>
      <c r="H88" s="1002"/>
      <c r="I88" s="1003"/>
      <c r="J88" s="1003"/>
    </row>
    <row r="89" spans="1:10" s="983" customFormat="1" ht="30">
      <c r="A89" s="1022"/>
      <c r="B89" s="631" t="s">
        <v>197</v>
      </c>
      <c r="C89" s="998"/>
      <c r="D89" s="985"/>
      <c r="E89" s="1011"/>
      <c r="F89" s="1107"/>
      <c r="G89" s="992"/>
      <c r="H89" s="1002"/>
      <c r="I89" s="1003"/>
      <c r="J89" s="1003"/>
    </row>
    <row r="90" spans="1:10" s="983" customFormat="1">
      <c r="A90" s="1022"/>
      <c r="B90" s="1042" t="s">
        <v>479</v>
      </c>
      <c r="C90" s="998"/>
      <c r="D90" s="985"/>
      <c r="E90" s="1011"/>
      <c r="F90" s="1107"/>
      <c r="G90" s="992"/>
      <c r="H90" s="1002"/>
      <c r="I90" s="1003"/>
      <c r="J90" s="1003"/>
    </row>
    <row r="91" spans="1:10" s="983" customFormat="1" ht="30">
      <c r="A91" s="1022"/>
      <c r="B91" s="631" t="s">
        <v>198</v>
      </c>
      <c r="C91" s="998"/>
      <c r="D91" s="985"/>
      <c r="E91" s="1011"/>
      <c r="F91" s="1107"/>
      <c r="G91" s="992"/>
      <c r="H91" s="1002"/>
      <c r="I91" s="1003"/>
      <c r="J91" s="1003"/>
    </row>
    <row r="92" spans="1:10" s="983" customFormat="1">
      <c r="A92" s="1022"/>
      <c r="B92" s="631" t="s">
        <v>549</v>
      </c>
      <c r="C92" s="998"/>
      <c r="D92" s="985"/>
      <c r="E92" s="1011"/>
      <c r="F92" s="1107"/>
      <c r="G92" s="992"/>
      <c r="H92" s="1002"/>
      <c r="I92" s="1003"/>
      <c r="J92" s="1003"/>
    </row>
    <row r="93" spans="1:10" s="983" customFormat="1" ht="30">
      <c r="A93" s="1022"/>
      <c r="B93" s="631" t="s">
        <v>199</v>
      </c>
      <c r="C93" s="998"/>
      <c r="D93" s="985"/>
      <c r="E93" s="1011"/>
      <c r="F93" s="1107"/>
      <c r="G93" s="992"/>
      <c r="H93" s="1002"/>
      <c r="I93" s="1003"/>
      <c r="J93" s="1003"/>
    </row>
    <row r="94" spans="1:10" s="983" customFormat="1" ht="30">
      <c r="A94" s="1022"/>
      <c r="B94" s="632" t="s">
        <v>480</v>
      </c>
      <c r="C94" s="998"/>
      <c r="D94" s="985"/>
      <c r="E94" s="1011"/>
      <c r="F94" s="1107"/>
      <c r="G94" s="992"/>
      <c r="H94" s="1002"/>
      <c r="I94" s="1003"/>
      <c r="J94" s="1003"/>
    </row>
    <row r="95" spans="1:10" s="983" customFormat="1">
      <c r="A95" s="1022"/>
      <c r="B95" s="631" t="s">
        <v>200</v>
      </c>
      <c r="C95" s="998"/>
      <c r="D95" s="985"/>
      <c r="E95" s="1011"/>
      <c r="F95" s="1107"/>
      <c r="G95" s="992"/>
      <c r="H95" s="1002"/>
      <c r="I95" s="1003"/>
      <c r="J95" s="1003"/>
    </row>
    <row r="96" spans="1:10" s="983" customFormat="1" ht="30">
      <c r="A96" s="1022"/>
      <c r="B96" s="632" t="s">
        <v>201</v>
      </c>
      <c r="C96" s="998"/>
      <c r="D96" s="985"/>
      <c r="E96" s="1011"/>
      <c r="F96" s="1107"/>
      <c r="G96" s="992"/>
      <c r="H96" s="1002"/>
      <c r="I96" s="1003"/>
      <c r="J96" s="1003"/>
    </row>
    <row r="97" spans="1:10" s="983" customFormat="1">
      <c r="A97" s="1022"/>
      <c r="B97" s="631" t="s">
        <v>202</v>
      </c>
      <c r="C97" s="1594"/>
      <c r="D97" s="985"/>
      <c r="E97" s="1011"/>
      <c r="F97" s="1107"/>
      <c r="G97" s="992"/>
      <c r="H97" s="1002"/>
      <c r="I97" s="1003"/>
      <c r="J97" s="1003"/>
    </row>
    <row r="98" spans="1:10" s="983" customFormat="1">
      <c r="A98" s="1022"/>
      <c r="B98" s="631" t="s">
        <v>481</v>
      </c>
      <c r="C98" s="998"/>
      <c r="D98" s="985"/>
      <c r="E98" s="1011"/>
      <c r="F98" s="1107"/>
      <c r="G98" s="992"/>
      <c r="H98" s="1002"/>
      <c r="I98" s="1003"/>
      <c r="J98" s="1003"/>
    </row>
    <row r="99" spans="1:10" s="983" customFormat="1">
      <c r="A99" s="1022"/>
      <c r="B99" s="631" t="s">
        <v>203</v>
      </c>
      <c r="C99" s="998"/>
      <c r="D99" s="985"/>
      <c r="E99" s="1011"/>
      <c r="F99" s="1107"/>
      <c r="G99" s="992"/>
      <c r="H99" s="1002"/>
      <c r="I99" s="1003"/>
      <c r="J99" s="1003"/>
    </row>
    <row r="100" spans="1:10" s="983" customFormat="1" ht="30">
      <c r="A100" s="1022"/>
      <c r="B100" s="632" t="s">
        <v>204</v>
      </c>
      <c r="C100" s="998"/>
      <c r="D100" s="985"/>
      <c r="E100" s="1011"/>
      <c r="F100" s="1107"/>
      <c r="G100" s="992"/>
      <c r="H100" s="1002"/>
      <c r="I100" s="1003"/>
      <c r="J100" s="1003"/>
    </row>
    <row r="101" spans="1:10" s="983" customFormat="1" ht="30">
      <c r="A101" s="1022"/>
      <c r="B101" s="631" t="s">
        <v>205</v>
      </c>
      <c r="C101" s="998"/>
      <c r="D101" s="985"/>
      <c r="E101" s="1011"/>
      <c r="F101" s="1107"/>
      <c r="G101" s="992"/>
      <c r="H101" s="1002"/>
      <c r="I101" s="1003"/>
      <c r="J101" s="1003"/>
    </row>
    <row r="102" spans="1:10" s="983" customFormat="1" ht="30">
      <c r="A102" s="1022"/>
      <c r="B102" s="631" t="s">
        <v>206</v>
      </c>
      <c r="C102" s="1259"/>
      <c r="D102" s="985"/>
      <c r="E102" s="1011"/>
      <c r="F102" s="1107"/>
      <c r="G102" s="992"/>
      <c r="H102" s="1002"/>
      <c r="I102" s="1003"/>
      <c r="J102" s="1003"/>
    </row>
    <row r="103" spans="1:10" s="983" customFormat="1">
      <c r="A103" s="1022"/>
      <c r="B103" s="631" t="s">
        <v>207</v>
      </c>
      <c r="C103" s="1259"/>
      <c r="D103" s="985"/>
      <c r="E103" s="1011"/>
      <c r="F103" s="1107"/>
      <c r="G103" s="992"/>
      <c r="H103" s="1002"/>
      <c r="I103" s="1003"/>
      <c r="J103" s="1003"/>
    </row>
    <row r="104" spans="1:10" s="983" customFormat="1" ht="30">
      <c r="A104" s="1022"/>
      <c r="B104" s="631" t="s">
        <v>208</v>
      </c>
      <c r="C104" s="998"/>
      <c r="D104" s="985"/>
      <c r="E104" s="1011"/>
      <c r="F104" s="1107"/>
      <c r="G104" s="992"/>
      <c r="H104" s="1002"/>
      <c r="I104" s="1003"/>
      <c r="J104" s="1003"/>
    </row>
    <row r="105" spans="1:10" s="983" customFormat="1" ht="30">
      <c r="A105" s="1022"/>
      <c r="B105" s="631" t="s">
        <v>209</v>
      </c>
      <c r="C105" s="998"/>
      <c r="D105" s="985"/>
      <c r="E105" s="1011"/>
      <c r="F105" s="1107"/>
      <c r="G105" s="992"/>
      <c r="H105" s="1002"/>
      <c r="I105" s="1003"/>
      <c r="J105" s="1003"/>
    </row>
    <row r="106" spans="1:10" s="983" customFormat="1" ht="30">
      <c r="A106" s="1022"/>
      <c r="B106" s="631" t="s">
        <v>210</v>
      </c>
      <c r="C106" s="998"/>
      <c r="D106" s="985"/>
      <c r="E106" s="1011"/>
      <c r="F106" s="1107"/>
      <c r="G106" s="992"/>
      <c r="H106" s="1002"/>
      <c r="I106" s="1003"/>
      <c r="J106" s="1003"/>
    </row>
    <row r="107" spans="1:10" s="983" customFormat="1" ht="30">
      <c r="A107" s="1022"/>
      <c r="B107" s="632" t="s">
        <v>482</v>
      </c>
      <c r="C107" s="998"/>
      <c r="D107" s="985"/>
      <c r="E107" s="1011"/>
      <c r="F107" s="1107"/>
      <c r="G107" s="992"/>
      <c r="H107" s="1002"/>
      <c r="I107" s="1003"/>
      <c r="J107" s="1003"/>
    </row>
    <row r="108" spans="1:10" s="983" customFormat="1" ht="30">
      <c r="A108" s="1022"/>
      <c r="B108" s="631" t="s">
        <v>210</v>
      </c>
      <c r="C108" s="998"/>
      <c r="D108" s="985"/>
      <c r="E108" s="1011"/>
      <c r="F108" s="1107"/>
      <c r="G108" s="992"/>
      <c r="H108" s="1002"/>
      <c r="I108" s="1003"/>
      <c r="J108" s="1003"/>
    </row>
    <row r="109" spans="1:10" s="983" customFormat="1" ht="30">
      <c r="A109" s="1022"/>
      <c r="B109" s="632" t="s">
        <v>385</v>
      </c>
      <c r="C109" s="998"/>
      <c r="D109" s="985"/>
      <c r="E109" s="1011"/>
      <c r="F109" s="1107"/>
      <c r="G109" s="992"/>
      <c r="H109" s="1002"/>
      <c r="I109" s="1003"/>
      <c r="J109" s="1003"/>
    </row>
    <row r="110" spans="1:10" s="983" customFormat="1">
      <c r="A110" s="619">
        <v>75</v>
      </c>
      <c r="B110" s="1006" t="s">
        <v>483</v>
      </c>
      <c r="C110" s="975"/>
      <c r="D110" s="975"/>
      <c r="E110" s="975">
        <f>SUMIF(C111:C117,"&lt;&gt;na")</f>
        <v>0</v>
      </c>
      <c r="F110" s="1263">
        <f>IF(G110=0,"NA",E110/(2*G110))</f>
        <v>0</v>
      </c>
      <c r="G110" s="1004">
        <f>COUNTIF(C111:C117,"&lt;&gt;na")</f>
        <v>7</v>
      </c>
      <c r="H110" s="1003">
        <f>ROWS(C111:C117)</f>
        <v>7</v>
      </c>
    </row>
    <row r="111" spans="1:10" s="983" customFormat="1" ht="30">
      <c r="A111" s="1022"/>
      <c r="B111" s="632" t="s">
        <v>211</v>
      </c>
      <c r="C111" s="998"/>
      <c r="D111" s="985"/>
      <c r="E111" s="1011"/>
      <c r="F111" s="1107"/>
      <c r="G111" s="992"/>
      <c r="H111" s="1002"/>
      <c r="I111" s="1003"/>
      <c r="J111" s="1003"/>
    </row>
    <row r="112" spans="1:10" s="983" customFormat="1">
      <c r="A112" s="1022"/>
      <c r="B112" s="631" t="s">
        <v>212</v>
      </c>
      <c r="C112" s="628"/>
      <c r="D112" s="985"/>
      <c r="E112" s="1011"/>
      <c r="F112" s="1107"/>
      <c r="G112" s="992"/>
      <c r="H112" s="1002"/>
      <c r="I112" s="1003"/>
      <c r="J112" s="1003"/>
    </row>
    <row r="113" spans="1:10" s="983" customFormat="1" ht="30">
      <c r="A113" s="1022"/>
      <c r="B113" s="631" t="s">
        <v>213</v>
      </c>
      <c r="C113" s="1594"/>
      <c r="D113" s="985"/>
      <c r="E113" s="1011"/>
      <c r="F113" s="1107"/>
      <c r="G113" s="992"/>
      <c r="H113" s="1002"/>
      <c r="I113" s="1003"/>
      <c r="J113" s="1003"/>
    </row>
    <row r="114" spans="1:10" s="983" customFormat="1" ht="30">
      <c r="A114" s="1022"/>
      <c r="B114" s="631" t="s">
        <v>214</v>
      </c>
      <c r="C114" s="1594"/>
      <c r="D114" s="985"/>
      <c r="E114" s="1011"/>
      <c r="F114" s="1107"/>
      <c r="G114" s="992"/>
      <c r="H114" s="1002"/>
      <c r="I114" s="1003"/>
      <c r="J114" s="1003"/>
    </row>
    <row r="115" spans="1:10" s="983" customFormat="1">
      <c r="A115" s="1022"/>
      <c r="B115" s="631" t="s">
        <v>215</v>
      </c>
      <c r="C115" s="998"/>
      <c r="D115" s="985"/>
      <c r="E115" s="1011"/>
      <c r="F115" s="1107"/>
      <c r="G115" s="992"/>
      <c r="H115" s="1002"/>
      <c r="I115" s="1003"/>
      <c r="J115" s="1003"/>
    </row>
    <row r="116" spans="1:10" s="983" customFormat="1">
      <c r="A116" s="1022"/>
      <c r="B116" s="631" t="s">
        <v>216</v>
      </c>
      <c r="C116" s="998"/>
      <c r="D116" s="985"/>
      <c r="E116" s="1011"/>
      <c r="F116" s="1107"/>
      <c r="G116" s="992"/>
      <c r="H116" s="1002"/>
      <c r="I116" s="1003"/>
      <c r="J116" s="1003"/>
    </row>
    <row r="117" spans="1:10" s="983" customFormat="1" ht="30">
      <c r="A117" s="1022"/>
      <c r="B117" s="631" t="s">
        <v>217</v>
      </c>
      <c r="C117" s="998"/>
      <c r="D117" s="985"/>
      <c r="E117" s="1000"/>
      <c r="F117" s="1107"/>
      <c r="G117" s="992"/>
      <c r="H117" s="1002"/>
      <c r="I117" s="1003"/>
      <c r="J117" s="1003"/>
    </row>
    <row r="118" spans="1:10" s="983" customFormat="1">
      <c r="A118" s="619">
        <v>76</v>
      </c>
      <c r="B118" s="1041" t="s">
        <v>484</v>
      </c>
      <c r="C118" s="975"/>
      <c r="D118" s="975"/>
      <c r="E118" s="975">
        <f>SUMIF(C119:C130,"&lt;&gt;na")</f>
        <v>0</v>
      </c>
      <c r="F118" s="1263">
        <f>IF(G118=0,"NA",E118/(2*G118))</f>
        <v>0</v>
      </c>
      <c r="G118" s="1004">
        <f>COUNTIF(C119:C130,"&lt;&gt;na")</f>
        <v>12</v>
      </c>
      <c r="H118" s="1003">
        <f>ROWS(C119:C130)</f>
        <v>12</v>
      </c>
    </row>
    <row r="119" spans="1:10" s="983" customFormat="1" ht="60">
      <c r="A119" s="1022"/>
      <c r="B119" s="1042" t="s">
        <v>912</v>
      </c>
      <c r="C119" s="628"/>
      <c r="D119" s="985"/>
      <c r="E119" s="1011"/>
      <c r="F119" s="1107"/>
      <c r="G119" s="992"/>
      <c r="H119" s="1002"/>
      <c r="I119" s="1003"/>
      <c r="J119" s="1003"/>
    </row>
    <row r="120" spans="1:10" s="983" customFormat="1" ht="27.95" customHeight="1">
      <c r="A120" s="1022"/>
      <c r="B120" s="1043" t="s">
        <v>218</v>
      </c>
      <c r="C120" s="998"/>
      <c r="D120" s="985"/>
      <c r="E120" s="1011"/>
      <c r="F120" s="1107"/>
      <c r="G120" s="992"/>
      <c r="H120" s="1002"/>
      <c r="I120" s="1003"/>
      <c r="J120" s="1003"/>
    </row>
    <row r="121" spans="1:10" s="983" customFormat="1" ht="30">
      <c r="A121" s="1022"/>
      <c r="B121" s="1043" t="s">
        <v>219</v>
      </c>
      <c r="C121" s="628"/>
      <c r="D121" s="985"/>
      <c r="E121" s="1011"/>
      <c r="F121" s="1107"/>
      <c r="G121" s="992"/>
      <c r="H121" s="1002"/>
      <c r="I121" s="1003"/>
      <c r="J121" s="1003"/>
    </row>
    <row r="122" spans="1:10" s="983" customFormat="1" ht="27.95" customHeight="1">
      <c r="A122" s="1022"/>
      <c r="B122" s="1043" t="s">
        <v>220</v>
      </c>
      <c r="C122" s="628"/>
      <c r="D122" s="985"/>
      <c r="E122" s="1011"/>
      <c r="F122" s="1107"/>
      <c r="G122" s="992"/>
      <c r="H122" s="1002"/>
      <c r="I122" s="1003"/>
      <c r="J122" s="1003"/>
    </row>
    <row r="123" spans="1:10" s="983" customFormat="1" ht="30">
      <c r="A123" s="1022"/>
      <c r="B123" s="1010" t="s">
        <v>221</v>
      </c>
      <c r="C123" s="628"/>
      <c r="D123" s="985"/>
      <c r="E123" s="1011"/>
      <c r="F123" s="1107"/>
      <c r="G123" s="992"/>
      <c r="H123" s="1002"/>
      <c r="I123" s="1003"/>
      <c r="J123" s="1003"/>
    </row>
    <row r="124" spans="1:10" s="983" customFormat="1" ht="30">
      <c r="A124" s="1022"/>
      <c r="B124" s="1010" t="s">
        <v>893</v>
      </c>
      <c r="C124" s="628"/>
      <c r="D124" s="985"/>
      <c r="E124" s="1011"/>
      <c r="F124" s="1107"/>
      <c r="G124" s="992"/>
      <c r="H124" s="1002"/>
      <c r="I124" s="1003"/>
      <c r="J124" s="1003"/>
    </row>
    <row r="125" spans="1:10" s="983" customFormat="1" ht="45">
      <c r="A125" s="1022"/>
      <c r="B125" s="1007" t="s">
        <v>913</v>
      </c>
      <c r="C125" s="628"/>
      <c r="D125" s="985"/>
      <c r="E125" s="1011"/>
      <c r="F125" s="1107"/>
      <c r="G125" s="992"/>
      <c r="H125" s="1018"/>
      <c r="I125" s="1003"/>
      <c r="J125" s="1003"/>
    </row>
    <row r="126" spans="1:10" s="983" customFormat="1">
      <c r="A126" s="1022"/>
      <c r="B126" s="631" t="s">
        <v>222</v>
      </c>
      <c r="C126" s="628"/>
      <c r="D126" s="985"/>
      <c r="E126" s="1011"/>
      <c r="F126" s="1107"/>
      <c r="G126" s="992"/>
      <c r="H126" s="1018"/>
      <c r="I126" s="1003"/>
      <c r="J126" s="1003"/>
    </row>
    <row r="127" spans="1:10" s="983" customFormat="1">
      <c r="A127" s="1022"/>
      <c r="B127" s="631" t="s">
        <v>223</v>
      </c>
      <c r="C127" s="628"/>
      <c r="D127" s="985"/>
      <c r="E127" s="1011"/>
      <c r="F127" s="1107"/>
      <c r="G127" s="992"/>
      <c r="H127" s="1018"/>
      <c r="I127" s="1003"/>
      <c r="J127" s="1003"/>
    </row>
    <row r="128" spans="1:10" s="983" customFormat="1">
      <c r="A128" s="1022"/>
      <c r="B128" s="631" t="s">
        <v>224</v>
      </c>
      <c r="C128" s="628"/>
      <c r="D128" s="985"/>
      <c r="E128" s="1011"/>
      <c r="F128" s="1107"/>
      <c r="G128" s="992"/>
      <c r="H128" s="1018"/>
      <c r="I128" s="1003"/>
      <c r="J128" s="1003"/>
    </row>
    <row r="129" spans="1:10" s="983" customFormat="1">
      <c r="A129" s="1022"/>
      <c r="B129" s="1009" t="s">
        <v>894</v>
      </c>
      <c r="C129" s="628"/>
      <c r="D129" s="985"/>
      <c r="E129" s="1011"/>
      <c r="F129" s="1107"/>
      <c r="G129" s="992"/>
      <c r="H129" s="1018"/>
      <c r="I129" s="1003"/>
      <c r="J129" s="1003"/>
    </row>
    <row r="130" spans="1:10" s="983" customFormat="1">
      <c r="A130" s="1022"/>
      <c r="B130" s="632" t="s">
        <v>225</v>
      </c>
      <c r="C130" s="628"/>
      <c r="D130" s="985"/>
      <c r="E130" s="1011"/>
      <c r="F130" s="1107"/>
      <c r="G130" s="992"/>
      <c r="H130" s="1018"/>
      <c r="I130" s="1003"/>
      <c r="J130" s="1003"/>
    </row>
    <row r="131" spans="1:10" s="983" customFormat="1" ht="45">
      <c r="A131" s="904"/>
      <c r="B131" s="915" t="s">
        <v>700</v>
      </c>
      <c r="C131" s="907"/>
      <c r="D131" s="905"/>
      <c r="E131" s="904">
        <f>C131</f>
        <v>0</v>
      </c>
      <c r="F131" s="906">
        <f>IF(G131=0,"NA",E131/(2*G131))</f>
        <v>0</v>
      </c>
      <c r="G131" s="662">
        <f>COUNTIF(C131,"&lt;&gt;na")</f>
        <v>1</v>
      </c>
      <c r="H131" s="704">
        <f>ROWS(C131)</f>
        <v>1</v>
      </c>
      <c r="I131" s="1003"/>
      <c r="J131" s="1003"/>
    </row>
    <row r="132" spans="1:10" s="983" customFormat="1">
      <c r="A132" s="619"/>
      <c r="B132" s="1045" t="s">
        <v>427</v>
      </c>
      <c r="C132" s="621">
        <f>E5</f>
        <v>0</v>
      </c>
      <c r="D132" s="730" t="s">
        <v>519</v>
      </c>
      <c r="E132" s="1020"/>
      <c r="F132" s="1263">
        <f>F4</f>
        <v>0</v>
      </c>
      <c r="G132" s="994"/>
      <c r="H132" s="1018"/>
    </row>
    <row r="133" spans="1:10" hidden="1">
      <c r="A133" s="1022"/>
      <c r="B133" s="1023"/>
      <c r="C133" s="1022"/>
      <c r="D133" s="1023"/>
      <c r="E133" s="1021"/>
      <c r="F133" s="1024"/>
      <c r="H133" s="1018"/>
    </row>
    <row r="134" spans="1:10" hidden="1">
      <c r="H134" s="1018"/>
    </row>
  </sheetData>
  <sheetProtection algorithmName="SHA-512" hashValue="or15V0Y62N0UZlrxwsxU/BjZKuuNz3sGUkAWJqFEsm0xMpL5bI2aNMh1a81xtOjlWOIKY2STDRDHF2BIF5jRog==" saltValue="rPfb+jhrXaJQMDQ3b/4e4w==" spinCount="100000" sheet="1" selectLockedCells="1"/>
  <phoneticPr fontId="7" type="noConversion"/>
  <conditionalFormatting sqref="E2">
    <cfRule type="cellIs" dxfId="59" priority="10" operator="equal">
      <formula>$F$2</formula>
    </cfRule>
  </conditionalFormatting>
  <conditionalFormatting sqref="F1">
    <cfRule type="cellIs" dxfId="58" priority="3" operator="greaterThan">
      <formula>0.5</formula>
    </cfRule>
    <cfRule type="cellIs" dxfId="57" priority="4" operator="greaterThan">
      <formula>0.49</formula>
    </cfRule>
    <cfRule type="cellIs" dxfId="56" priority="6" operator="greaterThanOrEqual">
      <formula>0.5</formula>
    </cfRule>
  </conditionalFormatting>
  <conditionalFormatting sqref="F4:F7 F9:F30 F32:F80 F85:F127">
    <cfRule type="cellIs" dxfId="55" priority="29" operator="greaterThanOrEqual">
      <formula>0.5</formula>
    </cfRule>
  </conditionalFormatting>
  <conditionalFormatting sqref="F4:F83">
    <cfRule type="cellIs" dxfId="54" priority="12" operator="greaterThan">
      <formula>0.5</formula>
    </cfRule>
  </conditionalFormatting>
  <conditionalFormatting sqref="F4:F132">
    <cfRule type="cellIs" dxfId="53" priority="1" operator="greaterThan">
      <formula>0.49</formula>
    </cfRule>
  </conditionalFormatting>
  <conditionalFormatting sqref="F85:F129">
    <cfRule type="cellIs" dxfId="52" priority="16" operator="greaterThan">
      <formula>0.5</formula>
    </cfRule>
  </conditionalFormatting>
  <conditionalFormatting sqref="F131">
    <cfRule type="cellIs" dxfId="51" priority="9" operator="greaterThanOrEqual">
      <formula>0.5</formula>
    </cfRule>
  </conditionalFormatting>
  <conditionalFormatting sqref="F132">
    <cfRule type="cellIs" dxfId="50" priority="18" operator="greaterThan">
      <formula>0.5</formula>
    </cfRule>
  </conditionalFormatting>
  <conditionalFormatting sqref="G84">
    <cfRule type="cellIs" dxfId="49" priority="2" operator="greaterThan">
      <formula>0.49</formula>
    </cfRule>
  </conditionalFormatting>
  <dataValidations xWindow="2177" yWindow="320" count="7">
    <dataValidation type="list" allowBlank="1" showInputMessage="1" showErrorMessage="1" errorTitle="Preenchimento:" error="Se acessível = NA" promptTitle="Nota:" prompt="NA= Se o espaço for acessível_x000a__x000a_2 = Existe visita virtual_x000a_1 = Está em estudo uma visita virtual_x000a_0 = Não existe visita virtual" sqref="C8" xr:uid="{00000000-0002-0000-0F00-000000000000}">
      <formula1>INDIRECT("d_"&amp;$C$7)</formula1>
    </dataValidation>
    <dataValidation type="list" showInputMessage="1" showErrorMessage="1" error="Apenas valores: 0, 1 ou 2 " promptTitle="PREENCHIMENTO" prompt="2 = Cumpre _x000a_1= Cumpre 50% ou em estudo_x000a_0= Não Cumpre 50% das questões_x000a_" sqref="C10 C130 C119 C21 C12:C14 C27 C16:C17 C38 C55:C56 C60 C69 C70:C83" xr:uid="{00000000-0002-0000-0F00-000001000000}">
      <formula1>"0,1,2"</formula1>
    </dataValidation>
    <dataValidation type="list" showErrorMessage="1" error="Apenas valores: 0, 1, 2 ou NA" promptTitle="PREENCHIMENTO" prompt="2 = Cumpre _x000a_1= Cumpre 50% ou em estudo_x000a_0= Não Cumpre 50% das questões_x000a_NA= Não Aplicável" sqref="C98:C108 C120:C129 C15 C39:C53 C35:C37 C86:C96 C115:C117" xr:uid="{00000000-0002-0000-0F00-000002000000}">
      <formula1>"0,1,2,NA"</formula1>
    </dataValidation>
    <dataValidation type="whole" allowBlank="1" showInputMessage="1" showErrorMessage="1" error="Valor só pode ser 2" sqref="C9 C118 C34 C26 C54 C85 C110" xr:uid="{00000000-0002-0000-0F00-000003000000}">
      <formula1>2</formula1>
      <formula2>2</formula2>
    </dataValidation>
    <dataValidation type="list" allowBlank="1" showInputMessage="1" showErrorMessage="1" errorTitle="Utilizar a lista pendente" error="Apenas permite valores entre 0 e 2" promptTitle="Preenchimento" prompt="2 = Acessível_x000a_1 = Parcialmente_x000a_0 = Inacessível_x000a_" sqref="C7" xr:uid="{00000000-0002-0000-0F00-000004000000}">
      <formula1>"0,1,2"</formula1>
    </dataValidation>
    <dataValidation type="list" showInputMessage="1" showErrorMessage="1" errorTitle="Corrigir!" error="Apenas são permitidos valores 0, 1 ou 2" promptTitle="PREENCHIMENTO" prompt="2 = Cumpre_x000d_1 = Cumpre 50% ou em estudo_x000a_0= Não cumpre" sqref="C131" xr:uid="{00000000-0002-0000-0F00-000005000000}">
      <formula1>"0,1,2"</formula1>
    </dataValidation>
    <dataValidation type="list" showInputMessage="1" showErrorMessage="1" error="Apenas valores: 0, 1, 2 ou NA" promptTitle="PREENCHIMENTO" prompt="2 = Cumpre _x000a_1= Cumpre 50% ou em estudo_x000a_0= Não Cumpre 50% das questões_x000a_NA= Não Aplicável" sqref="C11 C18:C20 C22:C25 C28:C33 C57:C59 C109 C111:C112 C61:C68 C84" xr:uid="{00000000-0002-0000-0F00-000006000000}">
      <formula1>"0,1,2,NA"</formula1>
    </dataValidation>
  </dataValidations>
  <pageMargins left="0.98" right="0.94" top="1.77" bottom="0.94" header="0.35" footer="0.39"/>
  <pageSetup paperSize="9" scale="78" fitToHeight="3" orientation="portrait" horizontalDpi="300" verticalDpi="300" r:id="rId1"/>
  <headerFooter>
    <oddHeader>&amp;L&amp;"Calibri,Normal"&amp;9
Diagnóstico de Acessibilidade  
&amp;F
&amp;C&amp;"System Font,Normal"&amp;10&amp;K000000&amp;G</oddHeader>
    <oddFooter>&amp;L&amp;"Calibri,Normal"&amp;7MMP 2024&amp;C&amp;"Calibri (corpo),Normal"&amp;7&amp;K000000&amp;A    
&amp;R&amp;"Calibri (corpo),Normal"&amp;7&amp;K000000&amp;P / &amp;N</oddFooter>
  </headerFooter>
  <rowBreaks count="6" manualBreakCount="6">
    <brk id="29" max="5" man="1"/>
    <brk id="46" max="5" man="1"/>
    <brk id="64" max="5" man="1"/>
    <brk id="86" max="16383" man="1"/>
    <brk id="107" max="5" man="1"/>
    <brk id="132" max="5" man="1"/>
  </rowBreaks>
  <ignoredErrors>
    <ignoredError sqref="G118:H118" formulaRange="1"/>
  </ignoredErrors>
  <legacy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lha13">
    <tabColor theme="9" tint="-0.249977111117893"/>
  </sheetPr>
  <dimension ref="A1:XFC119"/>
  <sheetViews>
    <sheetView zoomScale="150" zoomScaleNormal="150" workbookViewId="0">
      <selection activeCell="C7" sqref="C7"/>
    </sheetView>
  </sheetViews>
  <sheetFormatPr defaultColWidth="0" defaultRowHeight="0" customHeight="1" zeroHeight="1"/>
  <cols>
    <col min="1" max="1" width="3.5" style="1136" customWidth="1"/>
    <col min="2" max="2" width="27.69921875" style="1136" customWidth="1"/>
    <col min="3" max="3" width="5.3984375" style="607" customWidth="1"/>
    <col min="4" max="4" width="14.19921875" style="607" customWidth="1"/>
    <col min="5" max="5" width="4.3984375" style="826" customWidth="1"/>
    <col min="6" max="6" width="4.19921875" style="826" customWidth="1"/>
    <col min="7" max="7" width="6.59765625" style="610" hidden="1"/>
    <col min="8" max="8" width="6.8984375" style="977" hidden="1"/>
    <col min="9" max="16383" width="6.59765625" style="607" hidden="1"/>
    <col min="16384" max="16384" width="0.5" style="607" hidden="1"/>
  </cols>
  <sheetData>
    <row r="1" spans="1:8" s="765" customFormat="1" ht="18" customHeight="1">
      <c r="A1" s="952" t="s">
        <v>46</v>
      </c>
      <c r="B1" s="953"/>
      <c r="E1" s="954" t="s">
        <v>622</v>
      </c>
      <c r="F1" s="1274">
        <f>E2/F2</f>
        <v>0</v>
      </c>
      <c r="H1" s="864"/>
    </row>
    <row r="2" spans="1:8" s="765" customFormat="1" ht="18" customHeight="1">
      <c r="A2" s="952" t="s">
        <v>552</v>
      </c>
      <c r="B2" s="953"/>
      <c r="D2" s="766"/>
      <c r="E2" s="956">
        <f>COUNTA(C7:C63)</f>
        <v>0</v>
      </c>
      <c r="F2" s="1093">
        <f>H5</f>
        <v>55</v>
      </c>
      <c r="H2" s="864"/>
    </row>
    <row r="3" spans="1:8" s="614" customFormat="1" ht="18" customHeight="1">
      <c r="A3" s="1047" t="s">
        <v>1</v>
      </c>
      <c r="B3" s="1048" t="s">
        <v>44</v>
      </c>
      <c r="C3" s="709" t="s">
        <v>510</v>
      </c>
      <c r="D3" s="710" t="s">
        <v>45</v>
      </c>
      <c r="E3" s="793" t="s">
        <v>3</v>
      </c>
      <c r="F3" s="793" t="s">
        <v>4</v>
      </c>
      <c r="H3" s="958"/>
    </row>
    <row r="4" spans="1:8" s="648" customFormat="1" ht="15">
      <c r="A4" s="1094">
        <v>4</v>
      </c>
      <c r="B4" s="1095" t="s">
        <v>501</v>
      </c>
      <c r="C4" s="659"/>
      <c r="D4" s="1096" t="s">
        <v>364</v>
      </c>
      <c r="E4" s="1097">
        <f>SUM(E6:E63)</f>
        <v>0</v>
      </c>
      <c r="F4" s="1053">
        <f>IF(G5=0,"NA",E4/(2*G5))</f>
        <v>0</v>
      </c>
      <c r="G4" s="648" t="s">
        <v>32</v>
      </c>
      <c r="H4" s="962" t="s">
        <v>623</v>
      </c>
    </row>
    <row r="5" spans="1:8" s="630" customFormat="1" ht="11.25" customHeight="1">
      <c r="A5" s="790"/>
      <c r="B5" s="1098"/>
      <c r="C5" s="619"/>
      <c r="D5" s="1099"/>
      <c r="E5" s="1001"/>
      <c r="F5" s="1100"/>
      <c r="G5" s="1101">
        <f>SUM(G6:G63)</f>
        <v>55</v>
      </c>
      <c r="H5" s="961">
        <f>SUM(H6:H63)</f>
        <v>55</v>
      </c>
    </row>
    <row r="6" spans="1:8" s="648" customFormat="1" ht="15">
      <c r="A6" s="999">
        <v>77</v>
      </c>
      <c r="B6" s="828" t="s">
        <v>39</v>
      </c>
      <c r="C6" s="659"/>
      <c r="D6" s="1102"/>
      <c r="E6" s="739">
        <f>SUMIF(C7:C21,"&lt;&gt;na")</f>
        <v>0</v>
      </c>
      <c r="F6" s="789">
        <f>IF(G6=0,"NA",E6/(2*G6))</f>
        <v>0</v>
      </c>
      <c r="G6" s="732">
        <f>COUNTIF(C7:C21,"&lt;&gt;na")</f>
        <v>15</v>
      </c>
      <c r="H6" s="754">
        <f>ROWS(C7:C21)</f>
        <v>15</v>
      </c>
    </row>
    <row r="7" spans="1:8" s="630" customFormat="1" ht="30">
      <c r="A7" s="974"/>
      <c r="B7" s="1103" t="s">
        <v>230</v>
      </c>
      <c r="C7" s="661"/>
      <c r="D7" s="1104"/>
      <c r="E7" s="1105"/>
      <c r="F7" s="1103"/>
      <c r="G7" s="1106"/>
      <c r="H7" s="663"/>
    </row>
    <row r="8" spans="1:8" s="630" customFormat="1" ht="30">
      <c r="A8" s="974"/>
      <c r="B8" s="1009" t="s">
        <v>231</v>
      </c>
      <c r="C8" s="661"/>
      <c r="D8" s="1104"/>
      <c r="E8" s="1105"/>
      <c r="F8" s="1103"/>
      <c r="G8" s="1106"/>
      <c r="H8" s="663"/>
    </row>
    <row r="9" spans="1:8" s="630" customFormat="1" ht="15">
      <c r="A9" s="974"/>
      <c r="B9" s="1103" t="s">
        <v>232</v>
      </c>
      <c r="C9" s="661"/>
      <c r="D9" s="1104"/>
      <c r="E9" s="1000"/>
      <c r="F9" s="1107"/>
      <c r="G9" s="1106"/>
      <c r="H9" s="977"/>
    </row>
    <row r="10" spans="1:8" s="630" customFormat="1" ht="30">
      <c r="A10" s="827"/>
      <c r="B10" s="1009" t="s">
        <v>233</v>
      </c>
      <c r="C10" s="661"/>
      <c r="D10" s="1104"/>
      <c r="E10" s="1108"/>
      <c r="F10" s="1107"/>
      <c r="G10" s="1106"/>
      <c r="H10" s="982"/>
    </row>
    <row r="11" spans="1:8" s="630" customFormat="1" ht="30">
      <c r="A11" s="827"/>
      <c r="B11" s="1009" t="s">
        <v>859</v>
      </c>
      <c r="C11" s="661"/>
      <c r="D11" s="1104"/>
      <c r="E11" s="1109"/>
      <c r="F11" s="1107"/>
      <c r="G11" s="1106"/>
      <c r="H11" s="986"/>
    </row>
    <row r="12" spans="1:8" s="630" customFormat="1" ht="30">
      <c r="A12" s="827"/>
      <c r="B12" s="1008" t="s">
        <v>860</v>
      </c>
      <c r="C12" s="661"/>
      <c r="D12" s="1104"/>
      <c r="E12" s="1109"/>
      <c r="F12" s="1107"/>
      <c r="G12" s="1106"/>
      <c r="H12" s="986"/>
    </row>
    <row r="13" spans="1:8" s="630" customFormat="1" ht="15">
      <c r="A13" s="974"/>
      <c r="B13" s="1103" t="s">
        <v>234</v>
      </c>
      <c r="C13" s="661"/>
      <c r="D13" s="1104"/>
      <c r="E13" s="1000"/>
      <c r="F13" s="1107"/>
      <c r="G13" s="1106"/>
      <c r="H13" s="986"/>
    </row>
    <row r="14" spans="1:8" s="630" customFormat="1" ht="15">
      <c r="A14" s="974"/>
      <c r="B14" s="1103" t="s">
        <v>235</v>
      </c>
      <c r="C14" s="661"/>
      <c r="D14" s="1104"/>
      <c r="E14" s="1000"/>
      <c r="F14" s="1107"/>
      <c r="G14" s="1106"/>
      <c r="H14" s="986"/>
    </row>
    <row r="15" spans="1:8" s="630" customFormat="1" ht="15">
      <c r="A15" s="974"/>
      <c r="B15" s="1103" t="s">
        <v>236</v>
      </c>
      <c r="C15" s="661"/>
      <c r="D15" s="1104"/>
      <c r="E15" s="1011"/>
      <c r="F15" s="1107"/>
      <c r="G15" s="1106"/>
      <c r="H15" s="986"/>
    </row>
    <row r="16" spans="1:8" s="630" customFormat="1" ht="45">
      <c r="A16" s="974"/>
      <c r="B16" s="1103" t="s">
        <v>948</v>
      </c>
      <c r="C16" s="661"/>
      <c r="D16" s="1104"/>
      <c r="E16" s="1011"/>
      <c r="F16" s="1107"/>
      <c r="G16" s="1106"/>
      <c r="H16" s="986"/>
    </row>
    <row r="17" spans="1:8" s="630" customFormat="1" ht="30">
      <c r="A17" s="974"/>
      <c r="B17" s="1103" t="s">
        <v>875</v>
      </c>
      <c r="C17" s="661"/>
      <c r="D17" s="1104"/>
      <c r="E17" s="1000"/>
      <c r="F17" s="1103"/>
      <c r="G17" s="1106"/>
      <c r="H17" s="986"/>
    </row>
    <row r="18" spans="1:8" s="630" customFormat="1" ht="15">
      <c r="A18" s="974"/>
      <c r="B18" s="1009" t="s">
        <v>237</v>
      </c>
      <c r="C18" s="661"/>
      <c r="D18" s="1104"/>
      <c r="E18" s="1000"/>
      <c r="F18" s="1107"/>
      <c r="G18" s="1106"/>
      <c r="H18" s="986"/>
    </row>
    <row r="19" spans="1:8" s="630" customFormat="1" ht="45">
      <c r="A19" s="974"/>
      <c r="B19" s="1009" t="s">
        <v>238</v>
      </c>
      <c r="C19" s="661"/>
      <c r="D19" s="1104"/>
      <c r="E19" s="1011"/>
      <c r="F19" s="1107"/>
      <c r="G19" s="1106"/>
      <c r="H19" s="961"/>
    </row>
    <row r="20" spans="1:8" s="630" customFormat="1" ht="30">
      <c r="A20" s="974"/>
      <c r="B20" s="1103" t="s">
        <v>239</v>
      </c>
      <c r="C20" s="661"/>
      <c r="D20" s="1104"/>
      <c r="E20" s="1000"/>
      <c r="F20" s="1107"/>
      <c r="G20" s="1106"/>
      <c r="H20" s="993"/>
    </row>
    <row r="21" spans="1:8" s="630" customFormat="1" ht="45">
      <c r="A21" s="974"/>
      <c r="B21" s="1103" t="s">
        <v>240</v>
      </c>
      <c r="C21" s="661"/>
      <c r="D21" s="1104"/>
      <c r="E21" s="1011"/>
      <c r="F21" s="1107"/>
      <c r="G21" s="1106"/>
      <c r="H21" s="993"/>
    </row>
    <row r="22" spans="1:8" s="648" customFormat="1" ht="30">
      <c r="A22" s="790">
        <v>78</v>
      </c>
      <c r="B22" s="1113" t="s">
        <v>502</v>
      </c>
      <c r="C22" s="647"/>
      <c r="D22" s="1096"/>
      <c r="E22" s="814">
        <f>SUMIF(C23:C40,"&lt;&gt;na")</f>
        <v>0</v>
      </c>
      <c r="F22" s="1114">
        <f>IF(G22=0,"NA",E22/(2*G22))</f>
        <v>0</v>
      </c>
      <c r="G22" s="732">
        <f>COUNTIF(C23:C40,"&lt;&gt;na")</f>
        <v>18</v>
      </c>
      <c r="H22" s="732">
        <f>ROWS(C23:C40)</f>
        <v>18</v>
      </c>
    </row>
    <row r="23" spans="1:8" s="648" customFormat="1" ht="48.95" customHeight="1">
      <c r="A23" s="827"/>
      <c r="B23" s="1023" t="s">
        <v>241</v>
      </c>
      <c r="C23" s="661"/>
      <c r="D23" s="1554"/>
      <c r="E23" s="790"/>
      <c r="F23" s="1021"/>
      <c r="G23" s="1101"/>
    </row>
    <row r="24" spans="1:8" s="773" customFormat="1" ht="30">
      <c r="A24" s="1115"/>
      <c r="B24" s="1010" t="s">
        <v>242</v>
      </c>
      <c r="C24" s="661"/>
      <c r="D24" s="1116"/>
      <c r="E24" s="1117"/>
      <c r="F24" s="1118"/>
      <c r="G24" s="1119"/>
      <c r="H24" s="1002"/>
    </row>
    <row r="25" spans="1:8" s="773" customFormat="1" ht="30">
      <c r="A25" s="1115"/>
      <c r="B25" s="1009" t="s">
        <v>243</v>
      </c>
      <c r="C25" s="661"/>
      <c r="D25" s="1116"/>
      <c r="E25" s="1117"/>
      <c r="F25" s="1118"/>
      <c r="G25" s="1119"/>
      <c r="H25" s="1002"/>
    </row>
    <row r="26" spans="1:8" s="773" customFormat="1" ht="30">
      <c r="A26" s="1115"/>
      <c r="B26" s="1009" t="s">
        <v>244</v>
      </c>
      <c r="C26" s="661"/>
      <c r="D26" s="1116"/>
      <c r="E26" s="1117"/>
      <c r="F26" s="1118"/>
      <c r="G26" s="1119"/>
      <c r="H26" s="1002"/>
    </row>
    <row r="27" spans="1:8" s="630" customFormat="1" ht="45">
      <c r="A27" s="974"/>
      <c r="B27" s="1103" t="s">
        <v>245</v>
      </c>
      <c r="C27" s="661"/>
      <c r="D27" s="1104"/>
      <c r="E27" s="1011"/>
      <c r="F27" s="1107"/>
      <c r="G27" s="1106"/>
      <c r="H27" s="1002"/>
    </row>
    <row r="28" spans="1:8" s="773" customFormat="1" ht="15">
      <c r="A28" s="1115"/>
      <c r="B28" s="1009" t="s">
        <v>246</v>
      </c>
      <c r="C28" s="661"/>
      <c r="D28" s="1116"/>
      <c r="E28" s="1120"/>
      <c r="F28" s="1117"/>
      <c r="G28" s="1119"/>
      <c r="H28" s="1002"/>
    </row>
    <row r="29" spans="1:8" s="773" customFormat="1" ht="15">
      <c r="A29" s="1115"/>
      <c r="B29" s="1009" t="s">
        <v>247</v>
      </c>
      <c r="C29" s="661"/>
      <c r="D29" s="1116"/>
      <c r="E29" s="1120"/>
      <c r="F29" s="1117"/>
      <c r="G29" s="1119"/>
      <c r="H29" s="1002"/>
    </row>
    <row r="30" spans="1:8" s="773" customFormat="1" ht="15">
      <c r="A30" s="1115"/>
      <c r="B30" s="1009" t="s">
        <v>248</v>
      </c>
      <c r="C30" s="661"/>
      <c r="D30" s="1116"/>
      <c r="E30" s="1120"/>
      <c r="F30" s="1117"/>
      <c r="G30" s="1119"/>
      <c r="H30" s="1002"/>
    </row>
    <row r="31" spans="1:8" s="773" customFormat="1" ht="15">
      <c r="A31" s="1115"/>
      <c r="B31" s="1009" t="s">
        <v>249</v>
      </c>
      <c r="C31" s="661"/>
      <c r="D31" s="1116"/>
      <c r="E31" s="1120"/>
      <c r="F31" s="1117"/>
      <c r="G31" s="1119"/>
      <c r="H31" s="1002"/>
    </row>
    <row r="32" spans="1:8" s="773" customFormat="1" ht="15">
      <c r="A32" s="1115"/>
      <c r="B32" s="1009" t="s">
        <v>250</v>
      </c>
      <c r="C32" s="661"/>
      <c r="D32" s="1116"/>
      <c r="E32" s="1120"/>
      <c r="F32" s="1117"/>
      <c r="G32" s="1119"/>
      <c r="H32" s="1002"/>
    </row>
    <row r="33" spans="1:8" s="773" customFormat="1" ht="15">
      <c r="A33" s="1115"/>
      <c r="B33" s="1009" t="s">
        <v>251</v>
      </c>
      <c r="C33" s="661"/>
      <c r="D33" s="1116"/>
      <c r="E33" s="1120"/>
      <c r="F33" s="1117"/>
      <c r="G33" s="1119"/>
      <c r="H33" s="1002"/>
    </row>
    <row r="34" spans="1:8" s="773" customFormat="1" ht="15">
      <c r="A34" s="1121"/>
      <c r="B34" s="1009" t="s">
        <v>252</v>
      </c>
      <c r="C34" s="661"/>
      <c r="D34" s="1116"/>
      <c r="E34" s="1122"/>
      <c r="F34" s="1118"/>
      <c r="G34" s="1119"/>
      <c r="H34" s="1002"/>
    </row>
    <row r="35" spans="1:8" s="630" customFormat="1" ht="32.1" customHeight="1">
      <c r="A35" s="827"/>
      <c r="B35" s="1103" t="s">
        <v>253</v>
      </c>
      <c r="C35" s="661"/>
      <c r="D35" s="1104"/>
      <c r="E35" s="1123"/>
      <c r="F35" s="1124"/>
      <c r="G35" s="1106"/>
      <c r="H35" s="1002"/>
    </row>
    <row r="36" spans="1:8" s="773" customFormat="1" ht="15">
      <c r="A36" s="1115"/>
      <c r="B36" s="1009" t="s">
        <v>254</v>
      </c>
      <c r="C36" s="661"/>
      <c r="D36" s="1116"/>
      <c r="E36" s="1120"/>
      <c r="F36" s="1117"/>
      <c r="G36" s="1119"/>
      <c r="H36" s="1002"/>
    </row>
    <row r="37" spans="1:8" s="773" customFormat="1" ht="45">
      <c r="A37" s="1115"/>
      <c r="B37" s="1009" t="s">
        <v>255</v>
      </c>
      <c r="C37" s="661"/>
      <c r="D37" s="1116"/>
      <c r="E37" s="1120"/>
      <c r="F37" s="1117"/>
      <c r="G37" s="1119"/>
      <c r="H37" s="1002"/>
    </row>
    <row r="38" spans="1:8" s="630" customFormat="1" ht="30">
      <c r="A38" s="827"/>
      <c r="B38" s="1103" t="s">
        <v>654</v>
      </c>
      <c r="C38" s="661"/>
      <c r="D38" s="1104"/>
      <c r="E38" s="1123"/>
      <c r="F38" s="1124"/>
      <c r="G38" s="1106"/>
      <c r="H38" s="1002"/>
    </row>
    <row r="39" spans="1:8" s="630" customFormat="1" ht="15">
      <c r="A39" s="827"/>
      <c r="B39" s="1009" t="s">
        <v>254</v>
      </c>
      <c r="C39" s="661"/>
      <c r="D39" s="1104"/>
      <c r="E39" s="1123"/>
      <c r="F39" s="1124"/>
      <c r="G39" s="1106"/>
      <c r="H39" s="1002"/>
    </row>
    <row r="40" spans="1:8" s="630" customFormat="1" ht="45">
      <c r="A40" s="827"/>
      <c r="B40" s="1009" t="s">
        <v>255</v>
      </c>
      <c r="C40" s="661"/>
      <c r="D40" s="1104"/>
      <c r="E40" s="1123"/>
      <c r="F40" s="1124"/>
      <c r="G40" s="1106"/>
      <c r="H40" s="1002"/>
    </row>
    <row r="41" spans="1:8" s="1129" customFormat="1" ht="30">
      <c r="A41" s="1125">
        <v>79</v>
      </c>
      <c r="B41" s="1126" t="s">
        <v>402</v>
      </c>
      <c r="C41" s="647"/>
      <c r="D41" s="646"/>
      <c r="E41" s="1127">
        <f>SUMIF(C42:C63,"&lt;&gt;na")</f>
        <v>0</v>
      </c>
      <c r="F41" s="1128">
        <f>IF(G41=0,"NA",E41/(2*G41))</f>
        <v>0</v>
      </c>
      <c r="G41" s="732">
        <f>COUNTIF(C42:C63,"&lt;&gt;na")</f>
        <v>22</v>
      </c>
      <c r="H41" s="1003">
        <f>ROWS(C42:C63)</f>
        <v>22</v>
      </c>
    </row>
    <row r="42" spans="1:8" s="719" customFormat="1" ht="45">
      <c r="A42" s="1110"/>
      <c r="B42" s="1007" t="s">
        <v>256</v>
      </c>
      <c r="C42" s="661"/>
      <c r="D42" s="1104"/>
      <c r="E42" s="1130"/>
      <c r="F42" s="1131"/>
      <c r="G42" s="1132"/>
      <c r="H42" s="1002"/>
    </row>
    <row r="43" spans="1:8" s="773" customFormat="1" ht="30">
      <c r="A43" s="1115"/>
      <c r="B43" s="1009" t="s">
        <v>922</v>
      </c>
      <c r="C43" s="661"/>
      <c r="D43" s="1116"/>
      <c r="E43" s="1117"/>
      <c r="F43" s="1117"/>
      <c r="G43" s="1119"/>
    </row>
    <row r="44" spans="1:8" s="630" customFormat="1" ht="45">
      <c r="A44" s="827"/>
      <c r="B44" s="1009" t="s">
        <v>257</v>
      </c>
      <c r="C44" s="661"/>
      <c r="D44" s="1104"/>
      <c r="E44" s="1123"/>
      <c r="F44" s="1124"/>
      <c r="G44" s="1106"/>
      <c r="H44" s="1002"/>
    </row>
    <row r="45" spans="1:8" s="630" customFormat="1" ht="15">
      <c r="A45" s="827"/>
      <c r="B45" s="1009" t="s">
        <v>258</v>
      </c>
      <c r="C45" s="661"/>
      <c r="D45" s="1104"/>
      <c r="E45" s="1112"/>
      <c r="F45" s="1124"/>
      <c r="G45" s="1106"/>
      <c r="H45" s="1002"/>
    </row>
    <row r="46" spans="1:8" s="630" customFormat="1" ht="47.1" customHeight="1">
      <c r="A46" s="974"/>
      <c r="B46" s="1103" t="s">
        <v>259</v>
      </c>
      <c r="C46" s="661"/>
      <c r="D46" s="1104"/>
      <c r="E46" s="1011"/>
      <c r="F46" s="1107"/>
      <c r="G46" s="1106"/>
      <c r="H46" s="1002"/>
    </row>
    <row r="47" spans="1:8" s="630" customFormat="1" ht="45">
      <c r="A47" s="827"/>
      <c r="B47" s="1009" t="s">
        <v>260</v>
      </c>
      <c r="C47" s="661"/>
      <c r="D47" s="1104"/>
      <c r="E47" s="1112"/>
      <c r="F47" s="1124"/>
      <c r="G47" s="1106"/>
      <c r="H47" s="1002"/>
    </row>
    <row r="48" spans="1:8" s="630" customFormat="1" ht="45">
      <c r="A48" s="974"/>
      <c r="B48" s="1009" t="s">
        <v>261</v>
      </c>
      <c r="C48" s="661"/>
      <c r="D48" s="1104"/>
      <c r="E48" s="1011"/>
      <c r="F48" s="1107"/>
      <c r="G48" s="1106"/>
      <c r="H48" s="1002"/>
    </row>
    <row r="49" spans="1:8" s="630" customFormat="1" ht="45" customHeight="1">
      <c r="A49" s="974"/>
      <c r="B49" s="1009" t="s">
        <v>262</v>
      </c>
      <c r="C49" s="661"/>
      <c r="D49" s="1104"/>
      <c r="E49" s="1011"/>
      <c r="F49" s="1107"/>
      <c r="G49" s="1106"/>
      <c r="H49" s="1002"/>
    </row>
    <row r="50" spans="1:8" s="630" customFormat="1" ht="45">
      <c r="A50" s="974"/>
      <c r="B50" s="1103" t="s">
        <v>263</v>
      </c>
      <c r="C50" s="661"/>
      <c r="D50" s="1104"/>
      <c r="E50" s="1011"/>
      <c r="F50" s="1107"/>
      <c r="G50" s="1106"/>
      <c r="H50" s="1002"/>
    </row>
    <row r="51" spans="1:8" s="630" customFormat="1" ht="45">
      <c r="A51" s="827"/>
      <c r="B51" s="1103" t="s">
        <v>915</v>
      </c>
      <c r="C51" s="661"/>
      <c r="D51" s="1104"/>
      <c r="E51" s="1123"/>
      <c r="F51" s="1124"/>
      <c r="G51" s="1106"/>
      <c r="H51" s="1002"/>
    </row>
    <row r="52" spans="1:8" s="630" customFormat="1" ht="15">
      <c r="A52" s="827"/>
      <c r="B52" s="1009" t="s">
        <v>258</v>
      </c>
      <c r="C52" s="661"/>
      <c r="D52" s="1104"/>
      <c r="E52" s="1123"/>
      <c r="F52" s="1124"/>
      <c r="G52" s="1106"/>
      <c r="H52" s="1002"/>
    </row>
    <row r="53" spans="1:8" s="630" customFormat="1" ht="30">
      <c r="A53" s="827"/>
      <c r="B53" s="1009" t="s">
        <v>264</v>
      </c>
      <c r="C53" s="661"/>
      <c r="D53" s="1133"/>
      <c r="E53" s="1123"/>
      <c r="F53" s="1124"/>
      <c r="G53" s="1106"/>
      <c r="H53" s="1014"/>
    </row>
    <row r="54" spans="1:8" s="630" customFormat="1" ht="15">
      <c r="A54" s="827"/>
      <c r="B54" s="1009" t="s">
        <v>265</v>
      </c>
      <c r="C54" s="661"/>
      <c r="D54" s="1104"/>
      <c r="E54" s="1123"/>
      <c r="F54" s="1124"/>
      <c r="G54" s="1106"/>
      <c r="H54" s="1002"/>
    </row>
    <row r="55" spans="1:8" s="630" customFormat="1" ht="15">
      <c r="A55" s="827"/>
      <c r="B55" s="1009" t="s">
        <v>266</v>
      </c>
      <c r="C55" s="661"/>
      <c r="D55" s="1104"/>
      <c r="E55" s="1123"/>
      <c r="F55" s="1124"/>
      <c r="G55" s="1106"/>
      <c r="H55" s="1002"/>
    </row>
    <row r="56" spans="1:8" s="630" customFormat="1" ht="30">
      <c r="A56" s="827"/>
      <c r="B56" s="1009" t="s">
        <v>267</v>
      </c>
      <c r="C56" s="661"/>
      <c r="D56" s="1104"/>
      <c r="E56" s="1123"/>
      <c r="F56" s="1124"/>
      <c r="G56" s="1106"/>
      <c r="H56" s="1002"/>
    </row>
    <row r="57" spans="1:8" s="630" customFormat="1" ht="15">
      <c r="A57" s="827"/>
      <c r="B57" s="1009" t="s">
        <v>268</v>
      </c>
      <c r="C57" s="661"/>
      <c r="D57" s="1104"/>
      <c r="E57" s="1123"/>
      <c r="F57" s="1124"/>
      <c r="G57" s="1106"/>
      <c r="H57" s="1002"/>
    </row>
    <row r="58" spans="1:8" s="630" customFormat="1" ht="60">
      <c r="A58" s="974"/>
      <c r="B58" s="1010" t="s">
        <v>914</v>
      </c>
      <c r="C58" s="661"/>
      <c r="D58" s="1104"/>
      <c r="E58" s="1011"/>
      <c r="F58" s="1107"/>
      <c r="G58" s="1106"/>
      <c r="H58" s="1002"/>
    </row>
    <row r="59" spans="1:8" s="630" customFormat="1" ht="15">
      <c r="A59" s="827"/>
      <c r="B59" s="1009" t="s">
        <v>269</v>
      </c>
      <c r="C59" s="661"/>
      <c r="D59" s="1104"/>
      <c r="E59" s="1123"/>
      <c r="F59" s="1124"/>
      <c r="G59" s="1106"/>
      <c r="H59" s="1002"/>
    </row>
    <row r="60" spans="1:8" s="630" customFormat="1" ht="15">
      <c r="A60" s="827"/>
      <c r="B60" s="1009" t="s">
        <v>270</v>
      </c>
      <c r="C60" s="661"/>
      <c r="D60" s="1104"/>
      <c r="E60" s="1123"/>
      <c r="F60" s="1124"/>
      <c r="G60" s="1106"/>
      <c r="H60" s="1002"/>
    </row>
    <row r="61" spans="1:8" s="630" customFormat="1" ht="15">
      <c r="A61" s="827"/>
      <c r="B61" s="1009" t="s">
        <v>271</v>
      </c>
      <c r="C61" s="661"/>
      <c r="D61" s="1104"/>
      <c r="E61" s="1123"/>
      <c r="F61" s="1124"/>
      <c r="G61" s="1106"/>
      <c r="H61" s="1002"/>
    </row>
    <row r="62" spans="1:8" s="630" customFormat="1" ht="15">
      <c r="A62" s="827"/>
      <c r="B62" s="1009" t="s">
        <v>272</v>
      </c>
      <c r="C62" s="661"/>
      <c r="D62" s="1104"/>
      <c r="E62" s="1123"/>
      <c r="F62" s="1124"/>
      <c r="G62" s="1106"/>
      <c r="H62" s="1002"/>
    </row>
    <row r="63" spans="1:8" s="630" customFormat="1" ht="15">
      <c r="A63" s="827"/>
      <c r="B63" s="1009" t="s">
        <v>273</v>
      </c>
      <c r="C63" s="661"/>
      <c r="D63" s="1104"/>
      <c r="E63" s="1123"/>
      <c r="F63" s="1124"/>
      <c r="G63" s="1106"/>
      <c r="H63" s="1002"/>
    </row>
    <row r="64" spans="1:8" s="648" customFormat="1" ht="15">
      <c r="A64" s="1134"/>
      <c r="B64" s="1135" t="s">
        <v>493</v>
      </c>
      <c r="C64" s="647">
        <f>E4</f>
        <v>0</v>
      </c>
      <c r="D64" s="1096" t="s">
        <v>364</v>
      </c>
      <c r="E64" s="1127"/>
      <c r="F64" s="1128">
        <f>F4</f>
        <v>0</v>
      </c>
      <c r="G64" s="757"/>
      <c r="H64" s="1002"/>
    </row>
    <row r="65" spans="8:8" ht="0" hidden="1" customHeight="1">
      <c r="H65" s="1002"/>
    </row>
    <row r="66" spans="8:8" ht="0" hidden="1" customHeight="1">
      <c r="H66" s="1002"/>
    </row>
    <row r="67" spans="8:8" ht="0" hidden="1" customHeight="1">
      <c r="H67" s="1002"/>
    </row>
    <row r="68" spans="8:8" ht="0" hidden="1" customHeight="1">
      <c r="H68" s="1002"/>
    </row>
    <row r="69" spans="8:8" ht="0" hidden="1" customHeight="1">
      <c r="H69" s="1002"/>
    </row>
    <row r="70" spans="8:8" ht="0" hidden="1" customHeight="1">
      <c r="H70" s="1002"/>
    </row>
    <row r="71" spans="8:8" ht="0" hidden="1" customHeight="1">
      <c r="H71" s="1002"/>
    </row>
    <row r="72" spans="8:8" ht="0" hidden="1" customHeight="1">
      <c r="H72" s="1002"/>
    </row>
    <row r="73" spans="8:8" ht="0" hidden="1" customHeight="1">
      <c r="H73" s="986">
        <f>ROWS(C74:C97)</f>
        <v>24</v>
      </c>
    </row>
    <row r="74" spans="8:8" ht="0" hidden="1" customHeight="1">
      <c r="H74" s="1002"/>
    </row>
    <row r="75" spans="8:8" ht="0" hidden="1" customHeight="1">
      <c r="H75" s="1002"/>
    </row>
    <row r="76" spans="8:8" ht="0" hidden="1" customHeight="1">
      <c r="H76" s="1002"/>
    </row>
    <row r="77" spans="8:8" ht="0" hidden="1" customHeight="1">
      <c r="H77" s="1002"/>
    </row>
    <row r="78" spans="8:8" ht="0" hidden="1" customHeight="1">
      <c r="H78" s="1002"/>
    </row>
    <row r="79" spans="8:8" ht="0" hidden="1" customHeight="1">
      <c r="H79" s="1002"/>
    </row>
    <row r="80" spans="8:8" ht="0" hidden="1" customHeight="1">
      <c r="H80" s="1002"/>
    </row>
    <row r="81" spans="8:8" ht="0" hidden="1" customHeight="1">
      <c r="H81" s="1002"/>
    </row>
    <row r="82" spans="8:8" ht="0" hidden="1" customHeight="1">
      <c r="H82" s="1002"/>
    </row>
    <row r="83" spans="8:8" ht="0" hidden="1" customHeight="1">
      <c r="H83" s="1002"/>
    </row>
    <row r="84" spans="8:8" ht="0" hidden="1" customHeight="1">
      <c r="H84" s="1002"/>
    </row>
    <row r="85" spans="8:8" ht="0" hidden="1" customHeight="1">
      <c r="H85" s="1002"/>
    </row>
    <row r="86" spans="8:8" ht="0" hidden="1" customHeight="1">
      <c r="H86" s="1002"/>
    </row>
    <row r="87" spans="8:8" ht="0" hidden="1" customHeight="1">
      <c r="H87" s="1002"/>
    </row>
    <row r="88" spans="8:8" ht="0" hidden="1" customHeight="1">
      <c r="H88" s="1002"/>
    </row>
    <row r="89" spans="8:8" ht="0" hidden="1" customHeight="1">
      <c r="H89" s="1002"/>
    </row>
    <row r="90" spans="8:8" ht="0" hidden="1" customHeight="1">
      <c r="H90" s="1002"/>
    </row>
    <row r="91" spans="8:8" ht="0" hidden="1" customHeight="1">
      <c r="H91" s="1002"/>
    </row>
    <row r="92" spans="8:8" ht="0" hidden="1" customHeight="1">
      <c r="H92" s="1002"/>
    </row>
    <row r="93" spans="8:8" ht="0" hidden="1" customHeight="1">
      <c r="H93" s="1002"/>
    </row>
    <row r="94" spans="8:8" ht="0" hidden="1" customHeight="1">
      <c r="H94" s="1002"/>
    </row>
    <row r="95" spans="8:8" ht="0" hidden="1" customHeight="1">
      <c r="H95" s="1002"/>
    </row>
    <row r="96" spans="8:8" ht="0" hidden="1" customHeight="1">
      <c r="H96" s="1002"/>
    </row>
    <row r="97" spans="8:8" ht="0" hidden="1" customHeight="1">
      <c r="H97" s="1002"/>
    </row>
    <row r="98" spans="8:8" ht="0" hidden="1" customHeight="1">
      <c r="H98" s="1003">
        <f>ROWS(C99:C105)</f>
        <v>7</v>
      </c>
    </row>
    <row r="99" spans="8:8" ht="0" hidden="1" customHeight="1">
      <c r="H99" s="1002"/>
    </row>
    <row r="100" spans="8:8" ht="0" hidden="1" customHeight="1">
      <c r="H100" s="1002"/>
    </row>
    <row r="101" spans="8:8" ht="0" hidden="1" customHeight="1">
      <c r="H101" s="1002"/>
    </row>
    <row r="102" spans="8:8" ht="0" hidden="1" customHeight="1">
      <c r="H102" s="1002"/>
    </row>
    <row r="103" spans="8:8" ht="0" hidden="1" customHeight="1">
      <c r="H103" s="1002"/>
    </row>
    <row r="104" spans="8:8" ht="0" hidden="1" customHeight="1">
      <c r="H104" s="1002"/>
    </row>
    <row r="105" spans="8:8" ht="0" hidden="1" customHeight="1">
      <c r="H105" s="1002"/>
    </row>
    <row r="106" spans="8:8" ht="0" hidden="1" customHeight="1">
      <c r="H106" s="1003">
        <f>ROWS(C107:C116)</f>
        <v>10</v>
      </c>
    </row>
    <row r="107" spans="8:8" ht="0" hidden="1" customHeight="1">
      <c r="H107" s="1002"/>
    </row>
    <row r="108" spans="8:8" ht="0" hidden="1" customHeight="1">
      <c r="H108" s="1002"/>
    </row>
    <row r="109" spans="8:8" ht="0" hidden="1" customHeight="1">
      <c r="H109" s="1002"/>
    </row>
    <row r="110" spans="8:8" ht="0" hidden="1" customHeight="1">
      <c r="H110" s="1002"/>
    </row>
    <row r="111" spans="8:8" ht="0" hidden="1" customHeight="1">
      <c r="H111" s="1002"/>
    </row>
    <row r="112" spans="8:8" ht="0" hidden="1" customHeight="1">
      <c r="H112" s="1018"/>
    </row>
    <row r="113" spans="8:8" ht="0" hidden="1" customHeight="1">
      <c r="H113" s="1018"/>
    </row>
    <row r="114" spans="8:8" ht="0" hidden="1" customHeight="1">
      <c r="H114" s="1018"/>
    </row>
    <row r="115" spans="8:8" ht="0" hidden="1" customHeight="1">
      <c r="H115" s="1018"/>
    </row>
    <row r="116" spans="8:8" ht="0" hidden="1" customHeight="1">
      <c r="H116" s="1018"/>
    </row>
    <row r="117" spans="8:8" ht="0" hidden="1" customHeight="1">
      <c r="H117" s="1018"/>
    </row>
    <row r="118" spans="8:8" ht="0" hidden="1" customHeight="1">
      <c r="H118" s="1018"/>
    </row>
    <row r="119" spans="8:8" ht="0" hidden="1" customHeight="1">
      <c r="H119" s="1018"/>
    </row>
  </sheetData>
  <sheetProtection algorithmName="SHA-512" hashValue="JtAtmRslbwPt3MM/RLwAmZXtrVJcGStYAHePU3UzHk/tVa3Hc0e7H0Ca1sYn3CSeIGceNOV2kzJ7u8t+jK9beA==" saltValue="MK6wZqEgqInzlLpz5peoBA==" spinCount="100000" sheet="1" selectLockedCells="1"/>
  <phoneticPr fontId="7" type="noConversion"/>
  <conditionalFormatting sqref="F1 F4 F6:F12">
    <cfRule type="cellIs" dxfId="48" priority="5" operator="greaterThan">
      <formula>0.49</formula>
    </cfRule>
  </conditionalFormatting>
  <conditionalFormatting sqref="F1 F4 F6:F28">
    <cfRule type="cellIs" dxfId="47" priority="6" operator="greaterThan">
      <formula>0.5</formula>
    </cfRule>
  </conditionalFormatting>
  <conditionalFormatting sqref="F30:F64">
    <cfRule type="cellIs" dxfId="46" priority="7" operator="greaterThan">
      <formula>0.5</formula>
    </cfRule>
  </conditionalFormatting>
  <dataValidations xWindow="454" yWindow="329" count="2">
    <dataValidation type="list" showErrorMessage="1" error="Apenas valores: 0, 1, 2 ou NA" promptTitle="PREENCHIMENTO" prompt="2 = Cumpre _x000a_1= Cumpre 50% ou em estudo_x000a_0= Não Cumpre 50% das questões_x000a_NA= Não Aplicável" sqref="C18:C19 C52:C63 C24:C26 C14:C15 C11:C12 C28:C29 C31:C40 C49:C50" xr:uid="{00000000-0002-0000-1000-000000000000}">
      <formula1>"0,1,2,NA"</formula1>
    </dataValidation>
    <dataValidation type="list" showInputMessage="1" showErrorMessage="1" error="Apenas valores: 0, 1, 2 ou NA" promptTitle="PREENCHIMENTO" prompt="2 = Cumpre _x000a_1= Cumpre 50% ou em estudo_x000a_0= Não Cumpre 50% das questões_x000a_" sqref="C23 C27 C30 C13 C7:C10 C20:C21 C16:C17 C42:C48 C51" xr:uid="{00000000-0002-0000-1000-000001000000}">
      <formula1>"0,1,2"</formula1>
    </dataValidation>
  </dataValidations>
  <pageMargins left="0.98" right="0.94" top="1.77" bottom="0.94" header="0.35" footer="0.39"/>
  <pageSetup paperSize="9" scale="78" fitToHeight="3" orientation="portrait" horizontalDpi="300" verticalDpi="300"/>
  <headerFooter>
    <oddHeader>&amp;L&amp;"Calibri,Normal"&amp;9
Diagnóstico de Acessibilidade  
&amp;F
&amp;C&amp;"System Font,Normal"&amp;10&amp;K000000&amp;G</oddHeader>
    <oddFooter>&amp;L&amp;"Calibri,Normal"&amp;7MMP 2024&amp;C&amp;"Calibri (corpo),Normal"&amp;7&amp;K000000&amp;A    
&amp;R&amp;"Calibri (corpo),Normal"&amp;7&amp;K000000&amp;P / &amp;N</oddFooter>
  </headerFooter>
  <legacyDrawingHF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lha14">
    <tabColor rgb="FFFFFF00"/>
  </sheetPr>
  <dimension ref="A1:IV23"/>
  <sheetViews>
    <sheetView zoomScale="150" zoomScaleNormal="150" workbookViewId="0">
      <selection activeCell="C7" sqref="C7"/>
    </sheetView>
  </sheetViews>
  <sheetFormatPr defaultColWidth="0" defaultRowHeight="18.75" zeroHeight="1"/>
  <cols>
    <col min="1" max="1" width="3.5" style="607" customWidth="1"/>
    <col min="2" max="2" width="26.69921875" style="607" customWidth="1"/>
    <col min="3" max="3" width="5.19921875" style="607" customWidth="1"/>
    <col min="4" max="4" width="15.19921875" style="607" customWidth="1"/>
    <col min="5" max="5" width="3.8984375" style="1160" customWidth="1"/>
    <col min="6" max="6" width="4.19921875" style="1160" customWidth="1"/>
    <col min="7" max="16384" width="6.59765625" style="610" hidden="1"/>
  </cols>
  <sheetData>
    <row r="1" spans="1:8" s="864" customFormat="1" ht="12.75">
      <c r="A1" s="764" t="s">
        <v>46</v>
      </c>
      <c r="B1" s="765"/>
      <c r="C1" s="765"/>
      <c r="D1" s="765"/>
      <c r="E1" s="954" t="s">
        <v>622</v>
      </c>
      <c r="F1" s="1276">
        <f>E2/F2</f>
        <v>0</v>
      </c>
    </row>
    <row r="2" spans="1:8" s="864" customFormat="1" ht="12.75">
      <c r="A2" s="764" t="s">
        <v>552</v>
      </c>
      <c r="B2" s="765"/>
      <c r="C2" s="765"/>
      <c r="D2" s="766"/>
      <c r="E2" s="859">
        <f>COUNTA(C7:C22)</f>
        <v>0</v>
      </c>
      <c r="F2" s="1093">
        <f>H5</f>
        <v>13</v>
      </c>
    </row>
    <row r="3" spans="1:8" s="872" customFormat="1" ht="15">
      <c r="A3" s="707" t="s">
        <v>1</v>
      </c>
      <c r="B3" s="708" t="s">
        <v>44</v>
      </c>
      <c r="C3" s="709" t="s">
        <v>510</v>
      </c>
      <c r="D3" s="710" t="s">
        <v>45</v>
      </c>
      <c r="E3" s="710" t="s">
        <v>3</v>
      </c>
      <c r="F3" s="710" t="s">
        <v>4</v>
      </c>
    </row>
    <row r="4" spans="1:8" s="1138" customFormat="1" ht="15">
      <c r="A4" s="1139">
        <v>5</v>
      </c>
      <c r="B4" s="1140" t="s">
        <v>47</v>
      </c>
      <c r="C4" s="1141"/>
      <c r="D4" s="1142"/>
      <c r="E4" s="1275">
        <f>E5</f>
        <v>0</v>
      </c>
      <c r="F4" s="1171">
        <f>IF(C7=2,F5,IF(C7=1,MIN("51%",F5),MIN("49%",F5)))</f>
        <v>0</v>
      </c>
      <c r="G4" s="1138" t="s">
        <v>27</v>
      </c>
      <c r="H4" s="872" t="s">
        <v>623</v>
      </c>
    </row>
    <row r="5" spans="1:8" s="1148" customFormat="1" ht="15">
      <c r="A5" s="1144"/>
      <c r="B5" s="1145"/>
      <c r="C5" s="1144"/>
      <c r="D5" s="1145"/>
      <c r="E5" s="1146">
        <f>SUM(E6:E22)</f>
        <v>0</v>
      </c>
      <c r="F5" s="1171">
        <f>E5/(2*G5)</f>
        <v>0</v>
      </c>
      <c r="G5" s="732">
        <f>SUM(G6:G22)</f>
        <v>13</v>
      </c>
      <c r="H5" s="732">
        <f>SUM(H6:H22)</f>
        <v>13</v>
      </c>
    </row>
    <row r="6" spans="1:8" s="1148" customFormat="1" ht="15">
      <c r="A6" s="1144">
        <v>80</v>
      </c>
      <c r="B6" s="1149" t="s">
        <v>656</v>
      </c>
      <c r="C6" s="1150"/>
      <c r="D6" s="1151"/>
      <c r="E6" s="1143">
        <f>SUMIF(C7,"&lt;&gt;na")</f>
        <v>0</v>
      </c>
      <c r="F6" s="1171">
        <f>IF(G6=0,"NA",E6/(2*G6))</f>
        <v>0</v>
      </c>
      <c r="G6" s="704">
        <f>COUNTIF(C7,"&lt;&gt;na")</f>
        <v>1</v>
      </c>
      <c r="H6" s="704">
        <f>ROWS(C7)</f>
        <v>1</v>
      </c>
    </row>
    <row r="7" spans="1:8" s="1148" customFormat="1" ht="30">
      <c r="A7" s="1152"/>
      <c r="B7" s="1565" t="s">
        <v>33</v>
      </c>
      <c r="C7" s="661"/>
      <c r="D7" s="1153"/>
      <c r="E7" s="1146"/>
      <c r="F7" s="1283"/>
      <c r="G7" s="1147"/>
      <c r="H7" s="1147"/>
    </row>
    <row r="8" spans="1:8" s="1148" customFormat="1" ht="15">
      <c r="A8" s="1144">
        <v>81</v>
      </c>
      <c r="B8" s="1149" t="s">
        <v>40</v>
      </c>
      <c r="C8" s="1154"/>
      <c r="D8" s="1151"/>
      <c r="E8" s="1143">
        <f>SUMIF(C9:C13,"&lt;&gt;na")</f>
        <v>0</v>
      </c>
      <c r="F8" s="1171">
        <f>IF(G8=0,"NA",E8/(2*G8))</f>
        <v>0</v>
      </c>
      <c r="G8" s="704">
        <f>COUNTIF(C9:C13,"&lt;&gt;na")</f>
        <v>5</v>
      </c>
      <c r="H8" s="704">
        <f>ROWS(C9:C13)</f>
        <v>5</v>
      </c>
    </row>
    <row r="9" spans="1:8" s="664" customFormat="1" ht="30">
      <c r="A9" s="1155"/>
      <c r="B9" s="756" t="s">
        <v>275</v>
      </c>
      <c r="C9" s="661"/>
      <c r="D9" s="1133"/>
      <c r="E9" s="1156"/>
      <c r="F9" s="624"/>
      <c r="G9" s="662"/>
      <c r="H9" s="662"/>
    </row>
    <row r="10" spans="1:8" s="664" customFormat="1" ht="15">
      <c r="A10" s="1155"/>
      <c r="B10" s="678" t="s">
        <v>276</v>
      </c>
      <c r="C10" s="661"/>
      <c r="D10" s="772"/>
      <c r="E10" s="1156"/>
      <c r="F10" s="883"/>
      <c r="G10" s="662"/>
      <c r="H10" s="662"/>
    </row>
    <row r="11" spans="1:8" s="664" customFormat="1" ht="30">
      <c r="A11" s="1155"/>
      <c r="B11" s="701" t="s">
        <v>277</v>
      </c>
      <c r="C11" s="661"/>
      <c r="D11" s="772"/>
      <c r="E11" s="1156"/>
      <c r="F11" s="883"/>
      <c r="G11" s="662"/>
      <c r="H11" s="662"/>
    </row>
    <row r="12" spans="1:8" s="664" customFormat="1" ht="30">
      <c r="A12" s="1155"/>
      <c r="B12" s="677" t="s">
        <v>278</v>
      </c>
      <c r="C12" s="661"/>
      <c r="D12" s="772"/>
      <c r="E12" s="1156"/>
      <c r="F12" s="883"/>
      <c r="G12" s="662"/>
      <c r="H12" s="662"/>
    </row>
    <row r="13" spans="1:8" s="664" customFormat="1" ht="30">
      <c r="A13" s="1155"/>
      <c r="B13" s="678" t="s">
        <v>279</v>
      </c>
      <c r="C13" s="661"/>
      <c r="D13" s="772"/>
      <c r="E13" s="1156"/>
      <c r="F13" s="883"/>
      <c r="G13" s="662"/>
      <c r="H13" s="662"/>
    </row>
    <row r="14" spans="1:8" s="1148" customFormat="1" ht="15">
      <c r="A14" s="1144">
        <v>82</v>
      </c>
      <c r="B14" s="1149" t="s">
        <v>34</v>
      </c>
      <c r="C14" s="1154"/>
      <c r="D14" s="1151"/>
      <c r="E14" s="1143">
        <f>SUMIF(C15:C17,"&lt;&gt;na")</f>
        <v>0</v>
      </c>
      <c r="F14" s="1171">
        <f>IF(G14=0,"NA",E14/(2*G14))</f>
        <v>0</v>
      </c>
      <c r="G14" s="704">
        <f>COUNTIF(C15:C17,"&lt;&gt;na")</f>
        <v>3</v>
      </c>
      <c r="H14" s="704">
        <f>ROWS(C15:C17)</f>
        <v>3</v>
      </c>
    </row>
    <row r="15" spans="1:8" s="1148" customFormat="1" ht="30">
      <c r="A15" s="1144"/>
      <c r="B15" s="701" t="s">
        <v>917</v>
      </c>
      <c r="C15" s="661"/>
      <c r="D15" s="772"/>
      <c r="E15" s="1156"/>
      <c r="F15" s="624"/>
      <c r="G15" s="704"/>
      <c r="H15" s="704"/>
    </row>
    <row r="16" spans="1:8" s="664" customFormat="1" ht="15">
      <c r="A16" s="1155"/>
      <c r="B16" s="677" t="s">
        <v>280</v>
      </c>
      <c r="C16" s="661"/>
      <c r="D16" s="772"/>
      <c r="E16" s="1156"/>
      <c r="F16" s="624"/>
      <c r="G16" s="662"/>
      <c r="H16" s="662"/>
    </row>
    <row r="17" spans="1:256" s="664" customFormat="1" ht="30">
      <c r="A17" s="1157"/>
      <c r="B17" s="677" t="s">
        <v>281</v>
      </c>
      <c r="C17" s="661"/>
      <c r="D17" s="772"/>
      <c r="E17" s="1158"/>
      <c r="F17" s="883"/>
      <c r="G17" s="680"/>
      <c r="H17" s="680"/>
    </row>
    <row r="18" spans="1:256" s="1148" customFormat="1" ht="15">
      <c r="A18" s="1144">
        <v>83</v>
      </c>
      <c r="B18" s="1149" t="s">
        <v>35</v>
      </c>
      <c r="C18" s="1154"/>
      <c r="D18" s="1151"/>
      <c r="E18" s="1143">
        <f>SUMIF(C19:C21,"&lt;&gt;na")</f>
        <v>0</v>
      </c>
      <c r="F18" s="1171">
        <f>IF(G18=0,"NA",E18/(2*G18))</f>
        <v>0</v>
      </c>
      <c r="G18" s="704">
        <f>COUNTIF(C19:C21,"&lt;&gt;na")</f>
        <v>3</v>
      </c>
      <c r="H18" s="704">
        <f>ROWS(C19:C21)</f>
        <v>3</v>
      </c>
    </row>
    <row r="19" spans="1:256" s="664" customFormat="1" ht="45">
      <c r="A19" s="1155"/>
      <c r="B19" s="756" t="s">
        <v>282</v>
      </c>
      <c r="C19" s="661"/>
      <c r="D19" s="772"/>
      <c r="E19" s="1156"/>
      <c r="F19" s="624"/>
      <c r="G19" s="662"/>
    </row>
    <row r="20" spans="1:256" s="664" customFormat="1" ht="30">
      <c r="A20" s="1155"/>
      <c r="B20" s="756" t="s">
        <v>283</v>
      </c>
      <c r="C20" s="661"/>
      <c r="D20" s="772"/>
      <c r="E20" s="1156"/>
      <c r="F20" s="883"/>
      <c r="G20" s="662"/>
    </row>
    <row r="21" spans="1:256" s="664" customFormat="1" ht="30">
      <c r="A21" s="1155"/>
      <c r="B21" s="756" t="s">
        <v>284</v>
      </c>
      <c r="C21" s="661"/>
      <c r="D21" s="772"/>
      <c r="E21" s="1156"/>
      <c r="F21" s="883"/>
      <c r="G21" s="662"/>
    </row>
    <row r="22" spans="1:256" s="664" customFormat="1" ht="60">
      <c r="A22" s="904"/>
      <c r="B22" s="1564" t="s">
        <v>700</v>
      </c>
      <c r="C22" s="907"/>
      <c r="D22" s="1277"/>
      <c r="E22" s="1270">
        <f>C22</f>
        <v>0</v>
      </c>
      <c r="F22" s="906">
        <f>IF(G22=0,"NA",E22/(2*G22))</f>
        <v>0</v>
      </c>
      <c r="G22" s="704">
        <f>COUNTIF(C22,"&lt;&gt;na")</f>
        <v>1</v>
      </c>
      <c r="H22" s="704">
        <f>ROWS(C22)</f>
        <v>1</v>
      </c>
      <c r="I22" s="1278"/>
      <c r="J22" s="1279"/>
      <c r="K22" s="1280"/>
      <c r="L22" s="1281"/>
      <c r="M22" s="1278"/>
      <c r="N22" s="1282"/>
      <c r="O22" s="662"/>
      <c r="P22" s="662"/>
      <c r="Q22" s="1278"/>
      <c r="R22" s="1279"/>
      <c r="S22" s="1280"/>
      <c r="T22" s="1281"/>
      <c r="U22" s="1278"/>
      <c r="V22" s="1282"/>
      <c r="W22" s="662"/>
      <c r="X22" s="662"/>
      <c r="Y22" s="1278"/>
      <c r="Z22" s="1279"/>
      <c r="AA22" s="1280"/>
      <c r="AB22" s="1281"/>
      <c r="AC22" s="1278"/>
      <c r="AD22" s="1282"/>
      <c r="AE22" s="662"/>
      <c r="AF22" s="662"/>
      <c r="AG22" s="1278"/>
      <c r="AH22" s="1279"/>
      <c r="AI22" s="1280"/>
      <c r="AJ22" s="1281"/>
      <c r="AK22" s="1278"/>
      <c r="AL22" s="1282"/>
      <c r="AM22" s="662"/>
      <c r="AN22" s="662"/>
      <c r="AO22" s="1278"/>
      <c r="AP22" s="1279"/>
      <c r="AQ22" s="1280"/>
      <c r="AR22" s="1281"/>
      <c r="AS22" s="1278"/>
      <c r="AT22" s="1282"/>
      <c r="AU22" s="662"/>
      <c r="AV22" s="662"/>
      <c r="AW22" s="1278"/>
      <c r="AX22" s="1279"/>
      <c r="AY22" s="1280"/>
      <c r="AZ22" s="1281"/>
      <c r="BA22" s="1278"/>
      <c r="BB22" s="1282"/>
      <c r="BC22" s="662"/>
      <c r="BD22" s="662"/>
      <c r="BE22" s="1278"/>
      <c r="BF22" s="1279"/>
      <c r="BG22" s="1280"/>
      <c r="BH22" s="1281"/>
      <c r="BI22" s="1278"/>
      <c r="BJ22" s="1282"/>
      <c r="BK22" s="662"/>
      <c r="BL22" s="662"/>
      <c r="BM22" s="1278"/>
      <c r="BN22" s="1279"/>
      <c r="BO22" s="1280"/>
      <c r="BP22" s="1281"/>
      <c r="BQ22" s="1278"/>
      <c r="BR22" s="1282"/>
      <c r="BS22" s="662"/>
      <c r="BT22" s="662"/>
      <c r="BU22" s="1278"/>
      <c r="BV22" s="1279"/>
      <c r="BW22" s="1280"/>
      <c r="BX22" s="1281"/>
      <c r="BY22" s="1278"/>
      <c r="BZ22" s="1282"/>
      <c r="CA22" s="662"/>
      <c r="CB22" s="662"/>
      <c r="CC22" s="1278"/>
      <c r="CD22" s="1279"/>
      <c r="CE22" s="1280"/>
      <c r="CF22" s="1281"/>
      <c r="CG22" s="1278"/>
      <c r="CH22" s="1282"/>
      <c r="CI22" s="662"/>
      <c r="CJ22" s="662"/>
      <c r="CK22" s="1278"/>
      <c r="CL22" s="1279"/>
      <c r="CM22" s="1280"/>
      <c r="CN22" s="1281"/>
      <c r="CO22" s="1278"/>
      <c r="CP22" s="1282"/>
      <c r="CQ22" s="662"/>
      <c r="CR22" s="662"/>
      <c r="CS22" s="1278"/>
      <c r="CT22" s="1279"/>
      <c r="CU22" s="1280"/>
      <c r="CV22" s="1281"/>
      <c r="CW22" s="1278"/>
      <c r="CX22" s="1282"/>
      <c r="CY22" s="662"/>
      <c r="CZ22" s="662"/>
      <c r="DA22" s="1278"/>
      <c r="DB22" s="1279"/>
      <c r="DC22" s="1280"/>
      <c r="DD22" s="1281"/>
      <c r="DE22" s="1278"/>
      <c r="DF22" s="1282"/>
      <c r="DG22" s="662"/>
      <c r="DH22" s="662"/>
      <c r="DI22" s="1278"/>
      <c r="DJ22" s="1279"/>
      <c r="DK22" s="1280"/>
      <c r="DL22" s="1281"/>
      <c r="DM22" s="1278"/>
      <c r="DN22" s="1282"/>
      <c r="DO22" s="662"/>
      <c r="DP22" s="662"/>
      <c r="DQ22" s="1278"/>
      <c r="DR22" s="1279"/>
      <c r="DS22" s="1280"/>
      <c r="DT22" s="1281"/>
      <c r="DU22" s="1278"/>
      <c r="DV22" s="1282"/>
      <c r="DW22" s="662"/>
      <c r="DX22" s="662"/>
      <c r="DY22" s="1278"/>
      <c r="DZ22" s="1279"/>
      <c r="EA22" s="1280"/>
      <c r="EB22" s="1281"/>
      <c r="EC22" s="1278"/>
      <c r="ED22" s="1282"/>
      <c r="EE22" s="662"/>
      <c r="EF22" s="662"/>
      <c r="EG22" s="1278"/>
      <c r="EH22" s="1279"/>
      <c r="EI22" s="1280"/>
      <c r="EJ22" s="1281"/>
      <c r="EK22" s="1278"/>
      <c r="EL22" s="1282"/>
      <c r="EM22" s="662"/>
      <c r="EN22" s="662"/>
      <c r="EO22" s="1278"/>
      <c r="EP22" s="1279"/>
      <c r="EQ22" s="1280"/>
      <c r="ER22" s="1281"/>
      <c r="ES22" s="1278"/>
      <c r="ET22" s="1282"/>
      <c r="EU22" s="662"/>
      <c r="EV22" s="662"/>
      <c r="EW22" s="1278"/>
      <c r="EX22" s="1279"/>
      <c r="EY22" s="1280"/>
      <c r="EZ22" s="1281"/>
      <c r="FA22" s="1278"/>
      <c r="FB22" s="1282"/>
      <c r="FC22" s="662"/>
      <c r="FD22" s="662"/>
      <c r="FE22" s="1278"/>
      <c r="FF22" s="1279"/>
      <c r="FG22" s="1280"/>
      <c r="FH22" s="1281"/>
      <c r="FI22" s="1278"/>
      <c r="FJ22" s="1282"/>
      <c r="FK22" s="662"/>
      <c r="FL22" s="662"/>
      <c r="FM22" s="1278"/>
      <c r="FN22" s="1279"/>
      <c r="FO22" s="1280"/>
      <c r="FP22" s="1281"/>
      <c r="FQ22" s="1278"/>
      <c r="FR22" s="1282"/>
      <c r="FS22" s="662"/>
      <c r="FT22" s="662"/>
      <c r="FU22" s="1278"/>
      <c r="FV22" s="1279"/>
      <c r="FW22" s="1280"/>
      <c r="FX22" s="1281"/>
      <c r="FY22" s="1278"/>
      <c r="FZ22" s="1282"/>
      <c r="GA22" s="662"/>
      <c r="GB22" s="662"/>
      <c r="GC22" s="1278"/>
      <c r="GD22" s="1279"/>
      <c r="GE22" s="1280"/>
      <c r="GF22" s="1281"/>
      <c r="GG22" s="1278"/>
      <c r="GH22" s="1282"/>
      <c r="GI22" s="662"/>
      <c r="GJ22" s="662"/>
      <c r="GK22" s="1278"/>
      <c r="GL22" s="1279"/>
      <c r="GM22" s="1280"/>
      <c r="GN22" s="1281"/>
      <c r="GO22" s="1278"/>
      <c r="GP22" s="1282"/>
      <c r="GQ22" s="662"/>
      <c r="GR22" s="662"/>
      <c r="GS22" s="1278"/>
      <c r="GT22" s="1279"/>
      <c r="GU22" s="1280"/>
      <c r="GV22" s="1281"/>
      <c r="GW22" s="1278"/>
      <c r="GX22" s="1282"/>
      <c r="GY22" s="662"/>
      <c r="GZ22" s="662"/>
      <c r="HA22" s="1278"/>
      <c r="HB22" s="1279"/>
      <c r="HC22" s="1280"/>
      <c r="HD22" s="1281"/>
      <c r="HE22" s="1278"/>
      <c r="HF22" s="1282"/>
      <c r="HG22" s="662"/>
      <c r="HH22" s="662"/>
      <c r="HI22" s="1278"/>
      <c r="HJ22" s="1279"/>
      <c r="HK22" s="1280"/>
      <c r="HL22" s="1281"/>
      <c r="HM22" s="1278"/>
      <c r="HN22" s="1282"/>
      <c r="HO22" s="662"/>
      <c r="HP22" s="662"/>
      <c r="HQ22" s="1278"/>
      <c r="HR22" s="1279"/>
      <c r="HS22" s="1280"/>
      <c r="HT22" s="1281"/>
      <c r="HU22" s="1278"/>
      <c r="HV22" s="1282"/>
      <c r="HW22" s="662"/>
      <c r="HX22" s="662"/>
      <c r="HY22" s="1278"/>
      <c r="HZ22" s="1279"/>
      <c r="IA22" s="1280"/>
      <c r="IB22" s="1281"/>
      <c r="IC22" s="1278"/>
      <c r="ID22" s="1282"/>
      <c r="IE22" s="662"/>
      <c r="IF22" s="662"/>
      <c r="IG22" s="1278"/>
      <c r="IH22" s="1279"/>
      <c r="II22" s="1280"/>
      <c r="IJ22" s="1281"/>
      <c r="IK22" s="1278"/>
      <c r="IL22" s="1282"/>
      <c r="IM22" s="662"/>
      <c r="IN22" s="662"/>
      <c r="IO22" s="1278"/>
      <c r="IP22" s="1279"/>
      <c r="IQ22" s="1280"/>
      <c r="IR22" s="1281"/>
      <c r="IS22" s="1278"/>
      <c r="IT22" s="1282"/>
      <c r="IU22" s="662"/>
      <c r="IV22" s="662"/>
    </row>
    <row r="23" spans="1:256" s="664" customFormat="1" ht="15">
      <c r="A23" s="1149"/>
      <c r="B23" s="1149" t="s">
        <v>493</v>
      </c>
      <c r="C23" s="1141">
        <f>E5</f>
        <v>0</v>
      </c>
      <c r="D23" s="1149" t="s">
        <v>519</v>
      </c>
      <c r="E23" s="1159"/>
      <c r="F23" s="1171">
        <f>F4</f>
        <v>0</v>
      </c>
      <c r="G23" s="1147"/>
      <c r="H23" s="1148"/>
    </row>
  </sheetData>
  <sheetProtection algorithmName="SHA-512" hashValue="a+x1GfG0YkViP4aPAtOS8yA95mj+5hkj2pXDh43jhC/cR++9GYm1oFW1FLaCkkTTTaLIaDvduM4sPBvz0TQHxQ==" saltValue="cA6+bXN7MOYipqZGIADsIA==" spinCount="100000" sheet="1" objects="1" scenarios="1" selectLockedCells="1"/>
  <phoneticPr fontId="7" type="noConversion"/>
  <conditionalFormatting sqref="E2">
    <cfRule type="cellIs" dxfId="45" priority="7" operator="equal">
      <formula>$F$2</formula>
    </cfRule>
  </conditionalFormatting>
  <conditionalFormatting sqref="F1">
    <cfRule type="cellIs" dxfId="44" priority="4" operator="greaterThan">
      <formula>0.49</formula>
    </cfRule>
    <cfRule type="cellIs" dxfId="43" priority="5" operator="greaterThan">
      <formula>0.5</formula>
    </cfRule>
  </conditionalFormatting>
  <conditionalFormatting sqref="F4:F11">
    <cfRule type="cellIs" dxfId="42" priority="2" operator="greaterThan">
      <formula>0.49</formula>
    </cfRule>
  </conditionalFormatting>
  <conditionalFormatting sqref="F4:F14">
    <cfRule type="cellIs" dxfId="41" priority="3" operator="greaterThan">
      <formula>0.5</formula>
    </cfRule>
  </conditionalFormatting>
  <conditionalFormatting sqref="F14 F18 F23">
    <cfRule type="cellIs" dxfId="40" priority="8" operator="greaterThan">
      <formula>0.49</formula>
    </cfRule>
  </conditionalFormatting>
  <conditionalFormatting sqref="F18:F23">
    <cfRule type="cellIs" dxfId="39" priority="9" operator="greaterThan">
      <formula>0.5</formula>
    </cfRule>
  </conditionalFormatting>
  <conditionalFormatting sqref="F22 N22 V22 AD22 AL22 AT22 BB22 BJ22 BR22 BZ22 CH22 CP22 CX22 DF22 DN22 DV22 ED22 EL22 ET22 FB22 FJ22 FR22 FZ22 GH22 GP22 GX22 HF22 HN22 HV22 ID22 IL22 IT22">
    <cfRule type="cellIs" dxfId="38" priority="1" operator="greaterThanOrEqual">
      <formula>0.5</formula>
    </cfRule>
  </conditionalFormatting>
  <dataValidations xWindow="503" yWindow="311" count="7">
    <dataValidation type="list" showInputMessage="1" showErrorMessage="1" error="Apenas valores 0, 1 , 2 ou NA" promptTitle="PREENCHIMENTO" prompt="2 = Cumpre _x000a_1= Cumpre 50% ou em estudo_x000a_0= Não Cumpre 50% das questões_x000d_NA=Não Aplicável_x000a_" sqref="C16:C17 C12:C13 C10" xr:uid="{00000000-0002-0000-1100-000000000000}">
      <formula1>"0,1,2,NA"</formula1>
    </dataValidation>
    <dataValidation type="list" showInputMessage="1" showErrorMessage="1" errorTitle="Corrigir!" error="Apenas são permitidos valores 0 ou 2" promptTitle="PREENCHIMENTO" prompt="2 = Foi verificado o cumprimento de todas as NTA aplicáveis aos espaços avaliados nesta folha_x000a_0= Não foi verificado o cumprimento de todas as NTA _x000a_" sqref="K22 S22 AA22 AI22 AQ22 AY22 BG22 BO22 BW22 CE22 CM22 CU22 DC22 DK22 DS22 EA22 EI22 EQ22 EY22 FG22 FO22 FW22 GE22 GM22 GU22 HC22 HK22 HS22 IA22 II22 IQ22" xr:uid="{00000000-0002-0000-1100-000001000000}">
      <formula1>"0,2"</formula1>
    </dataValidation>
    <dataValidation type="list" showInputMessage="1" showErrorMessage="1" error="Apenas valores 0, 1 ou 2" promptTitle="PREENCHIMENTO" prompt="2 = Existe um sistema de segurança _x000a_1 = Está em estudo a instalação de um sistema de segurança_x000a_0 = Não existe_x000a_" sqref="C7" xr:uid="{00000000-0002-0000-1100-000002000000}">
      <formula1>"0,1,2"</formula1>
    </dataValidation>
    <dataValidation type="list" showInputMessage="1" showErrorMessage="1" errorTitle="Corrigir!" error="Apenas são permitidos valores 0, 1 ou 2" prompt="2 = Cumpre_x000d_1= Cumpre 50% ou em estudo_x000a_0= Não cumpre" sqref="C22" xr:uid="{00000000-0002-0000-1100-000003000000}">
      <formula1>"0,1,2"</formula1>
    </dataValidation>
    <dataValidation type="list" showInputMessage="1" showErrorMessage="1" error="Apenas valores 0, 1 ou 2 " promptTitle="PREENCHIMENTO" prompt="2 = Cumpre _x000a_1= Cumpre 50% ou em estudo_x000a_0= Não Cumpre 50% das questões_x000d__x000a_" sqref="C9 C11 C15" xr:uid="{00000000-0002-0000-1100-000004000000}">
      <formula1>"0,1,2,NA"</formula1>
    </dataValidation>
    <dataValidation type="list" showInputMessage="1" showErrorMessage="1" error="Apenas valores 0, 1 ou 2 " promptTitle="PREENCHIMENTO" prompt="2 = Cumpre _x000a_1= Cumpre 50% ou em estudo_x000a_0= Não Cumpre 50% das questões_x000d__x000a_" sqref="C20:C21" xr:uid="{00000000-0002-0000-1100-000005000000}">
      <formula1>"0,1,2"</formula1>
    </dataValidation>
    <dataValidation type="list" showInputMessage="1" showErrorMessage="1" error="Apenas valores 0, 1 ou 2 " promptTitle="PREENCHIMENTO" prompt="2 = Cumpre _x000a_1= Cumpre 50% ou em estudo_x000a_0= Não Cumpre 50% das questões_x000a_NA= Não Aplicável por ser piso térreo_x000d__x000a_" sqref="C19" xr:uid="{00000000-0002-0000-1100-000006000000}">
      <formula1>"0,1,2,NA"</formula1>
    </dataValidation>
  </dataValidations>
  <pageMargins left="0.98" right="0.94" top="1.77" bottom="0.94" header="0.35" footer="0.39"/>
  <pageSetup paperSize="9" scale="78" fitToHeight="3" orientation="portrait"/>
  <headerFooter>
    <oddHeader>&amp;L&amp;"Calibri,Normal"&amp;9
Diagnóstico de Acessibilidade  
&amp;F
&amp;C&amp;"System Font,Normal"&amp;10&amp;K000000&amp;G</oddHeader>
    <oddFooter>&amp;L&amp;"Calibri,Normal"&amp;7MMP 2024&amp;C&amp;"Calibri (corpo),Normal"&amp;7&amp;K000000&amp;A    
&amp;R&amp;"Calibri (corpo),Normal"&amp;7&amp;K000000&amp;P / &amp;N</oddFooter>
  </headerFooter>
  <ignoredErrors>
    <ignoredError sqref="G18:H18" formulaRange="1"/>
    <ignoredError sqref="F5" formula="1"/>
  </ignoredErrors>
  <legacyDrawingHF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lha15">
    <tabColor rgb="FF92D050"/>
  </sheetPr>
  <dimension ref="A1:H23"/>
  <sheetViews>
    <sheetView zoomScale="150" zoomScaleNormal="150" workbookViewId="0">
      <selection activeCell="C7" sqref="C7"/>
    </sheetView>
  </sheetViews>
  <sheetFormatPr defaultColWidth="0" defaultRowHeight="0" customHeight="1" zeroHeight="1"/>
  <cols>
    <col min="1" max="1" width="2.8984375" style="607" customWidth="1"/>
    <col min="2" max="2" width="26.8984375" style="607" customWidth="1"/>
    <col min="3" max="3" width="5.3984375" style="607" customWidth="1"/>
    <col min="4" max="4" width="16" style="607" customWidth="1"/>
    <col min="5" max="5" width="3.8984375" style="1160" customWidth="1"/>
    <col min="6" max="6" width="4.19921875" style="1160" customWidth="1"/>
    <col min="7" max="7" width="6.59765625" style="610" hidden="1" customWidth="1"/>
    <col min="8" max="16384" width="6.59765625" style="607" hidden="1"/>
  </cols>
  <sheetData>
    <row r="1" spans="1:8" s="765" customFormat="1" ht="18" customHeight="1">
      <c r="A1" s="764" t="s">
        <v>46</v>
      </c>
      <c r="E1" s="954" t="s">
        <v>622</v>
      </c>
      <c r="F1" s="1273">
        <f>E2/F2</f>
        <v>0</v>
      </c>
    </row>
    <row r="2" spans="1:8" s="765" customFormat="1" ht="18" customHeight="1">
      <c r="A2" s="764" t="s">
        <v>552</v>
      </c>
      <c r="D2" s="766"/>
      <c r="E2" s="859">
        <f>COUNTA(C6:C22)</f>
        <v>0</v>
      </c>
      <c r="F2" s="1093">
        <f>H4</f>
        <v>14</v>
      </c>
    </row>
    <row r="3" spans="1:8" s="614" customFormat="1" ht="18" customHeight="1">
      <c r="A3" s="707" t="s">
        <v>1</v>
      </c>
      <c r="B3" s="708" t="s">
        <v>44</v>
      </c>
      <c r="C3" s="709" t="s">
        <v>510</v>
      </c>
      <c r="D3" s="710" t="s">
        <v>45</v>
      </c>
      <c r="E3" s="710" t="s">
        <v>3</v>
      </c>
      <c r="F3" s="710" t="s">
        <v>4</v>
      </c>
      <c r="G3" s="1161" t="s">
        <v>27</v>
      </c>
      <c r="H3" s="614" t="s">
        <v>623</v>
      </c>
    </row>
    <row r="4" spans="1:8" s="714" customFormat="1" ht="26.25" customHeight="1">
      <c r="A4" s="1162">
        <v>6</v>
      </c>
      <c r="B4" s="711" t="s">
        <v>500</v>
      </c>
      <c r="C4" s="1163"/>
      <c r="D4" s="712" t="s">
        <v>364</v>
      </c>
      <c r="E4" s="1164">
        <f>SUM(E6:E22)</f>
        <v>0</v>
      </c>
      <c r="F4" s="867">
        <f>E4/(2*G4)</f>
        <v>0</v>
      </c>
      <c r="G4" s="732">
        <f>SUM(G6:G22)</f>
        <v>14</v>
      </c>
      <c r="H4" s="732">
        <f>SUM(H6:H22)</f>
        <v>14</v>
      </c>
    </row>
    <row r="5" spans="1:8" s="625" customFormat="1" ht="15">
      <c r="A5" s="1155"/>
      <c r="B5" s="1040" t="s">
        <v>930</v>
      </c>
      <c r="C5" s="1165"/>
      <c r="D5" s="1165"/>
      <c r="E5" s="1158"/>
      <c r="F5" s="883"/>
      <c r="G5" s="664"/>
    </row>
    <row r="6" spans="1:8" s="625" customFormat="1" ht="21.75" customHeight="1">
      <c r="A6" s="1155">
        <v>84</v>
      </c>
      <c r="B6" s="667" t="s">
        <v>36</v>
      </c>
      <c r="C6" s="669"/>
      <c r="D6" s="669"/>
      <c r="E6" s="1164">
        <f>SUMIF(C7:C11,"&lt;&gt;na")</f>
        <v>0</v>
      </c>
      <c r="F6" s="867">
        <f>IF(G6=0,"NA",E6/(2*G6))</f>
        <v>0</v>
      </c>
      <c r="G6" s="732">
        <f>COUNTIF(C7:C11,"&lt;&gt;na")</f>
        <v>5</v>
      </c>
      <c r="H6" s="732">
        <f>ROWS(C7:C11)</f>
        <v>5</v>
      </c>
    </row>
    <row r="7" spans="1:8" s="714" customFormat="1" ht="45">
      <c r="A7" s="750"/>
      <c r="B7" s="1166" t="s">
        <v>285</v>
      </c>
      <c r="C7" s="1167"/>
      <c r="D7" s="1168"/>
      <c r="E7" s="1156"/>
      <c r="F7" s="883"/>
      <c r="G7" s="713"/>
    </row>
    <row r="8" spans="1:8" s="714" customFormat="1" ht="45">
      <c r="A8" s="750"/>
      <c r="B8" s="678" t="s">
        <v>286</v>
      </c>
      <c r="C8" s="1167"/>
      <c r="D8" s="1168"/>
      <c r="E8" s="1156"/>
      <c r="F8" s="883"/>
      <c r="G8" s="713"/>
    </row>
    <row r="9" spans="1:8" s="714" customFormat="1" ht="30">
      <c r="A9" s="750"/>
      <c r="B9" s="678" t="s">
        <v>287</v>
      </c>
      <c r="C9" s="1167"/>
      <c r="D9" s="1168"/>
      <c r="E9" s="1156"/>
      <c r="F9" s="883"/>
      <c r="G9" s="713"/>
    </row>
    <row r="10" spans="1:8" s="714" customFormat="1" ht="30">
      <c r="A10" s="750"/>
      <c r="B10" s="678" t="s">
        <v>288</v>
      </c>
      <c r="C10" s="1167"/>
      <c r="D10" s="1168"/>
      <c r="E10" s="1156"/>
      <c r="F10" s="883"/>
      <c r="G10" s="713"/>
    </row>
    <row r="11" spans="1:8" s="714" customFormat="1" ht="45">
      <c r="A11" s="750"/>
      <c r="B11" s="678" t="s">
        <v>289</v>
      </c>
      <c r="C11" s="1167"/>
      <c r="D11" s="1168"/>
      <c r="E11" s="1156"/>
      <c r="F11" s="883"/>
      <c r="G11" s="713"/>
    </row>
    <row r="12" spans="1:8" s="714" customFormat="1" ht="15">
      <c r="A12" s="750">
        <v>85</v>
      </c>
      <c r="B12" s="1169" t="s">
        <v>499</v>
      </c>
      <c r="C12" s="1170"/>
      <c r="D12" s="712"/>
      <c r="E12" s="1143">
        <f>SUMIF(C13:C18,"&lt;&gt;na")</f>
        <v>0</v>
      </c>
      <c r="F12" s="1171">
        <f>IF(G12=0,"NA",E12/(2*G12))</f>
        <v>0</v>
      </c>
      <c r="G12" s="732">
        <f>COUNTIF(C13:C18,"&lt;&gt;na")</f>
        <v>6</v>
      </c>
      <c r="H12" s="732">
        <f>ROWS(C13:C18)</f>
        <v>6</v>
      </c>
    </row>
    <row r="13" spans="1:8" s="714" customFormat="1" ht="60">
      <c r="A13" s="750"/>
      <c r="B13" s="1555" t="s">
        <v>916</v>
      </c>
      <c r="C13" s="1167"/>
      <c r="D13" s="1168"/>
      <c r="E13" s="1172"/>
      <c r="F13" s="624"/>
      <c r="G13" s="1173"/>
      <c r="H13" s="713"/>
    </row>
    <row r="14" spans="1:8" s="714" customFormat="1" ht="60">
      <c r="A14" s="750"/>
      <c r="B14" s="678" t="s">
        <v>290</v>
      </c>
      <c r="C14" s="1167"/>
      <c r="D14" s="1168"/>
      <c r="E14" s="1172"/>
      <c r="F14" s="624"/>
      <c r="G14" s="1173"/>
      <c r="H14" s="713"/>
    </row>
    <row r="15" spans="1:8" s="714" customFormat="1" ht="60">
      <c r="A15" s="750"/>
      <c r="B15" s="678" t="s">
        <v>291</v>
      </c>
      <c r="C15" s="1167"/>
      <c r="D15" s="1168"/>
      <c r="E15" s="1174"/>
      <c r="F15" s="638"/>
      <c r="G15" s="774"/>
    </row>
    <row r="16" spans="1:8" s="714" customFormat="1" ht="45">
      <c r="A16" s="750"/>
      <c r="B16" s="678" t="s">
        <v>292</v>
      </c>
      <c r="C16" s="1167"/>
      <c r="D16" s="1168"/>
      <c r="E16" s="1175"/>
      <c r="F16" s="624"/>
      <c r="G16" s="713"/>
    </row>
    <row r="17" spans="1:8" s="714" customFormat="1" ht="30">
      <c r="A17" s="750"/>
      <c r="B17" s="678" t="s">
        <v>293</v>
      </c>
      <c r="C17" s="1167"/>
      <c r="D17" s="1168"/>
      <c r="E17" s="1158"/>
      <c r="F17" s="883"/>
      <c r="G17" s="713"/>
    </row>
    <row r="18" spans="1:8" s="714" customFormat="1" ht="45">
      <c r="A18" s="750"/>
      <c r="B18" s="678" t="s">
        <v>492</v>
      </c>
      <c r="C18" s="1167"/>
      <c r="D18" s="1168"/>
      <c r="E18" s="1158"/>
      <c r="F18" s="883"/>
      <c r="G18" s="713"/>
    </row>
    <row r="19" spans="1:8" s="625" customFormat="1" ht="15">
      <c r="A19" s="1155">
        <v>86</v>
      </c>
      <c r="B19" s="667" t="s">
        <v>38</v>
      </c>
      <c r="C19" s="1176"/>
      <c r="D19" s="669"/>
      <c r="E19" s="1143">
        <f>SUMIF(C20:C22,"&lt;&gt;na")</f>
        <v>0</v>
      </c>
      <c r="F19" s="1171">
        <f>IF(G19=0,"NA",E19/(2*G19))</f>
        <v>0</v>
      </c>
      <c r="G19" s="732">
        <f>COUNTIF(C20:C22,"&lt;&gt;na")</f>
        <v>3</v>
      </c>
      <c r="H19" s="732">
        <f>ROWS(C20:C22)</f>
        <v>3</v>
      </c>
    </row>
    <row r="20" spans="1:8" s="714" customFormat="1" ht="75">
      <c r="A20" s="750"/>
      <c r="B20" s="1555" t="s">
        <v>876</v>
      </c>
      <c r="C20" s="1167"/>
      <c r="D20" s="1168"/>
      <c r="E20" s="1156"/>
      <c r="F20" s="883"/>
      <c r="G20" s="713"/>
    </row>
    <row r="21" spans="1:8" s="714" customFormat="1" ht="30">
      <c r="A21" s="750"/>
      <c r="B21" s="678" t="s">
        <v>294</v>
      </c>
      <c r="C21" s="1167"/>
      <c r="D21" s="1168"/>
      <c r="E21" s="1156"/>
      <c r="F21" s="883"/>
      <c r="G21" s="713"/>
    </row>
    <row r="22" spans="1:8" s="714" customFormat="1" ht="15">
      <c r="A22" s="750"/>
      <c r="B22" s="678" t="s">
        <v>295</v>
      </c>
      <c r="C22" s="1167"/>
      <c r="D22" s="1168"/>
      <c r="E22" s="1156"/>
      <c r="F22" s="883"/>
      <c r="G22" s="713"/>
    </row>
    <row r="23" spans="1:8" s="714" customFormat="1" ht="25.5" customHeight="1">
      <c r="A23" s="1177"/>
      <c r="B23" s="646" t="s">
        <v>493</v>
      </c>
      <c r="C23" s="1164">
        <f>E4</f>
        <v>0</v>
      </c>
      <c r="D23" s="712" t="s">
        <v>364</v>
      </c>
      <c r="E23" s="1178"/>
      <c r="F23" s="1171">
        <f>F4</f>
        <v>0</v>
      </c>
      <c r="G23" s="713"/>
    </row>
  </sheetData>
  <sheetProtection algorithmName="SHA-512" hashValue="gaMzqUxj8/4II/Gy/5GCzHIV+vuI8ye+xJUwCLa/4DVr7pKLnZm/Vz/h8rCAtw7mGLiRUQy0ZLiMTJg/YZjtuw==" saltValue="ArPvgjUDIsBbq23qX2UySg==" spinCount="100000" sheet="1" objects="1" scenarios="1" selectLockedCells="1"/>
  <phoneticPr fontId="7" type="noConversion"/>
  <conditionalFormatting sqref="E2">
    <cfRule type="cellIs" dxfId="37" priority="4" operator="equal">
      <formula>$F$2</formula>
    </cfRule>
  </conditionalFormatting>
  <conditionalFormatting sqref="F1">
    <cfRule type="cellIs" dxfId="36" priority="1" operator="greaterThan">
      <formula>0.49</formula>
    </cfRule>
  </conditionalFormatting>
  <conditionalFormatting sqref="F4 F6:F11 G13:G14">
    <cfRule type="cellIs" dxfId="35" priority="6" operator="greaterThan">
      <formula>0.49</formula>
    </cfRule>
  </conditionalFormatting>
  <conditionalFormatting sqref="F4 F6:F12 G13:G14">
    <cfRule type="cellIs" dxfId="34" priority="7" operator="greaterThan">
      <formula>0.5</formula>
    </cfRule>
  </conditionalFormatting>
  <conditionalFormatting sqref="F19:F23">
    <cfRule type="cellIs" dxfId="33" priority="5" operator="greaterThan">
      <formula>0.5</formula>
    </cfRule>
  </conditionalFormatting>
  <dataValidations xWindow="635" yWindow="542" count="2">
    <dataValidation type="list" showErrorMessage="1" error="Apenas valores: 0, 1, 2 ou NA_x000a_" promptTitle="PREENCHIMENTO" prompt="2 = Cumpre _x000a_1= Cumpre 50% ou em estudo_x000a_0= Não Cumpre 50% das questões_x000a_NA= Não Aplicável" sqref="C8:C11 C20:C22 C14:C18" xr:uid="{00000000-0002-0000-1200-000000000000}">
      <formula1>"0,1,2,NA"</formula1>
    </dataValidation>
    <dataValidation type="list" showInputMessage="1" showErrorMessage="1" error="Apenas valores 0, 1 ou 2" promptTitle="PREENCHIMENTO" prompt="2 = Cumpre _x000a_1= Cumpre 50% ou em estudo_x000a_0= Não Cumpre 50% das questões_x000a_" sqref="C7 C13" xr:uid="{00000000-0002-0000-1200-000001000000}">
      <formula1>"0,1,2"</formula1>
    </dataValidation>
  </dataValidations>
  <pageMargins left="0.98" right="0.94" top="1.77" bottom="0.94" header="0.35" footer="0.39"/>
  <pageSetup paperSize="9" scale="78" fitToHeight="3" orientation="portrait" horizontalDpi="300" verticalDpi="300"/>
  <headerFooter>
    <oddHeader>&amp;L&amp;"Calibri,Normal"&amp;9
Diagnóstico de Acessibilidade  
&amp;F
&amp;C&amp;"System Font,Normal"&amp;10&amp;K000000&amp;G</oddHeader>
    <oddFooter>&amp;L&amp;"Calibri,Normal"&amp;7MMP 2024&amp;C&amp;"Calibri (corpo),Normal"&amp;7&amp;K000000&amp;A    
&amp;R&amp;"Calibri (corpo),Normal"&amp;7&amp;K000000&amp;P / &amp;N</oddFooter>
  </headerFooter>
  <ignoredErrors>
    <ignoredError sqref="F4" formula="1"/>
  </ignoredErrors>
  <legacyDrawingHF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16">
    <tabColor rgb="FF00B0F0"/>
  </sheetPr>
  <dimension ref="A1:H34"/>
  <sheetViews>
    <sheetView zoomScale="150" zoomScaleNormal="150" workbookViewId="0">
      <selection activeCell="C7" sqref="C7"/>
    </sheetView>
  </sheetViews>
  <sheetFormatPr defaultColWidth="0" defaultRowHeight="18.75" zeroHeight="1"/>
  <cols>
    <col min="1" max="1" width="3.5" style="607" customWidth="1"/>
    <col min="2" max="2" width="26.59765625" style="607" customWidth="1"/>
    <col min="3" max="3" width="6.59765625" style="607" customWidth="1"/>
    <col min="4" max="4" width="13.69921875" style="607" customWidth="1"/>
    <col min="5" max="5" width="3.8984375" style="1160" customWidth="1"/>
    <col min="6" max="6" width="4.19921875" style="1160" customWidth="1"/>
    <col min="7" max="7" width="6.59765625" style="610" hidden="1" customWidth="1"/>
    <col min="8" max="8" width="0" style="607" hidden="1" customWidth="1"/>
    <col min="9" max="16384" width="6.59765625" style="607" hidden="1"/>
  </cols>
  <sheetData>
    <row r="1" spans="1:8" s="765" customFormat="1" ht="12.75">
      <c r="A1" s="1232" t="s">
        <v>46</v>
      </c>
      <c r="E1" s="954" t="s">
        <v>622</v>
      </c>
      <c r="F1" s="1284">
        <f>E2/F2</f>
        <v>0</v>
      </c>
    </row>
    <row r="2" spans="1:8" s="765" customFormat="1" ht="12.75">
      <c r="A2" s="764" t="s">
        <v>552</v>
      </c>
      <c r="D2" s="766"/>
      <c r="E2" s="859">
        <f>COUNTA(C6:C33)</f>
        <v>0</v>
      </c>
      <c r="F2" s="1093">
        <f>H4</f>
        <v>24</v>
      </c>
    </row>
    <row r="3" spans="1:8" s="614" customFormat="1" ht="15">
      <c r="A3" s="707" t="s">
        <v>1</v>
      </c>
      <c r="B3" s="708" t="s">
        <v>44</v>
      </c>
      <c r="C3" s="709" t="s">
        <v>510</v>
      </c>
      <c r="D3" s="710" t="s">
        <v>45</v>
      </c>
      <c r="E3" s="710" t="s">
        <v>3</v>
      </c>
      <c r="F3" s="710" t="s">
        <v>4</v>
      </c>
      <c r="G3" s="1179" t="s">
        <v>27</v>
      </c>
    </row>
    <row r="4" spans="1:8" s="714" customFormat="1" ht="15">
      <c r="A4" s="1180">
        <v>7</v>
      </c>
      <c r="B4" s="1181" t="s">
        <v>497</v>
      </c>
      <c r="C4" s="712"/>
      <c r="D4" s="712" t="s">
        <v>364</v>
      </c>
      <c r="E4" s="1182">
        <f>SUM(E6:E33)</f>
        <v>0</v>
      </c>
      <c r="F4" s="867">
        <f>IF(G4=0,"0%",E4/(2*G4))</f>
        <v>0</v>
      </c>
      <c r="G4" s="732">
        <f>SUM(G6:G33)</f>
        <v>24</v>
      </c>
      <c r="H4" s="732">
        <f>SUM(H6:H33)</f>
        <v>24</v>
      </c>
    </row>
    <row r="5" spans="1:8" s="714" customFormat="1" ht="15">
      <c r="A5" s="1183"/>
      <c r="B5" s="1040" t="s">
        <v>930</v>
      </c>
      <c r="C5" s="1184"/>
      <c r="D5" s="1184"/>
      <c r="E5" s="776"/>
      <c r="F5" s="883"/>
      <c r="G5" s="713"/>
      <c r="H5" s="1185"/>
    </row>
    <row r="6" spans="1:8" s="714" customFormat="1" ht="15">
      <c r="A6" s="1031">
        <v>87</v>
      </c>
      <c r="B6" s="1186" t="s">
        <v>407</v>
      </c>
      <c r="C6" s="659"/>
      <c r="D6" s="1096"/>
      <c r="E6" s="623">
        <f>SUMIF(C7:C11,"&lt;&gt;na")</f>
        <v>0</v>
      </c>
      <c r="F6" s="867">
        <f>IF(G6=0,"0%",E6/(2*G6))</f>
        <v>0</v>
      </c>
      <c r="G6" s="732">
        <f>COUNTIF(C7:C11,"&lt;&gt;na")</f>
        <v>5</v>
      </c>
      <c r="H6" s="732">
        <f>ROWS(C7:C11)</f>
        <v>5</v>
      </c>
    </row>
    <row r="7" spans="1:8" s="725" customFormat="1" ht="45">
      <c r="A7" s="1566"/>
      <c r="B7" s="723" t="s">
        <v>932</v>
      </c>
      <c r="C7" s="1167"/>
      <c r="D7" s="1596"/>
      <c r="E7" s="1567"/>
      <c r="F7" s="1568"/>
      <c r="G7" s="600"/>
      <c r="H7" s="1576"/>
    </row>
    <row r="8" spans="1:8" s="725" customFormat="1" ht="15">
      <c r="A8" s="1566"/>
      <c r="B8" s="744" t="s">
        <v>296</v>
      </c>
      <c r="C8" s="1167"/>
      <c r="D8" s="985"/>
      <c r="E8" s="1567"/>
      <c r="F8" s="1568"/>
      <c r="G8" s="600"/>
      <c r="H8" s="1576"/>
    </row>
    <row r="9" spans="1:8" s="725" customFormat="1" ht="15">
      <c r="A9" s="1566"/>
      <c r="B9" s="744" t="s">
        <v>297</v>
      </c>
      <c r="C9" s="1167"/>
      <c r="D9" s="1596"/>
      <c r="E9" s="1567"/>
      <c r="F9" s="1568"/>
      <c r="G9" s="600"/>
      <c r="H9" s="1576"/>
    </row>
    <row r="10" spans="1:8" s="725" customFormat="1" ht="45">
      <c r="A10" s="1566"/>
      <c r="B10" s="744" t="s">
        <v>298</v>
      </c>
      <c r="C10" s="1167"/>
      <c r="D10" s="1596"/>
      <c r="E10" s="1567"/>
      <c r="F10" s="1568"/>
      <c r="G10" s="600"/>
      <c r="H10" s="1576"/>
    </row>
    <row r="11" spans="1:8" s="725" customFormat="1" ht="45">
      <c r="A11" s="1566"/>
      <c r="B11" s="744" t="s">
        <v>299</v>
      </c>
      <c r="C11" s="1167"/>
      <c r="D11" s="985"/>
      <c r="E11" s="1567"/>
      <c r="F11" s="1568"/>
      <c r="G11" s="600"/>
      <c r="H11" s="1576"/>
    </row>
    <row r="12" spans="1:8" s="714" customFormat="1" ht="15">
      <c r="A12" s="1031">
        <v>88</v>
      </c>
      <c r="B12" s="1186" t="s">
        <v>11</v>
      </c>
      <c r="C12" s="1186"/>
      <c r="D12" s="1186"/>
      <c r="E12" s="1188">
        <f>SUMIF(C13:C14,"&lt;&gt;na")</f>
        <v>0</v>
      </c>
      <c r="F12" s="867">
        <f>IF(G12=0,"NA",E12/(2*G12))</f>
        <v>0</v>
      </c>
      <c r="G12" s="1189">
        <f>COUNTIF(C13:C14,"&lt;&gt;na")</f>
        <v>2</v>
      </c>
      <c r="H12" s="732">
        <f>ROWS(C13:C14)</f>
        <v>2</v>
      </c>
    </row>
    <row r="13" spans="1:8" s="714" customFormat="1" ht="60">
      <c r="A13" s="1031"/>
      <c r="B13" s="723" t="s">
        <v>939</v>
      </c>
      <c r="C13" s="1167"/>
      <c r="D13" s="985"/>
      <c r="E13" s="624"/>
      <c r="F13" s="883"/>
      <c r="G13" s="713"/>
      <c r="H13" s="732"/>
    </row>
    <row r="14" spans="1:8" s="714" customFormat="1" ht="45">
      <c r="A14" s="1031"/>
      <c r="B14" s="723" t="s">
        <v>507</v>
      </c>
      <c r="C14" s="1167"/>
      <c r="D14" s="1596"/>
      <c r="E14" s="624"/>
      <c r="F14" s="883"/>
      <c r="G14" s="713"/>
      <c r="H14" s="732"/>
    </row>
    <row r="15" spans="1:8" s="714" customFormat="1" ht="30">
      <c r="A15" s="1031">
        <v>89</v>
      </c>
      <c r="B15" s="1190" t="s">
        <v>931</v>
      </c>
      <c r="C15" s="659"/>
      <c r="D15" s="1190"/>
      <c r="E15" s="623">
        <f>SUMIF(C16:C20,"&lt;&gt;na")</f>
        <v>0</v>
      </c>
      <c r="F15" s="867">
        <f>IF(G15=0,"NA",E15/(2*G15))</f>
        <v>0</v>
      </c>
      <c r="G15" s="1191">
        <f>COUNTIF(C16:C21,"&lt;&gt;na")</f>
        <v>6</v>
      </c>
      <c r="H15" s="732">
        <f>ROWS(C16:C21)</f>
        <v>6</v>
      </c>
    </row>
    <row r="16" spans="1:8" s="714" customFormat="1" ht="60">
      <c r="A16" s="1031"/>
      <c r="B16" s="1042" t="s">
        <v>877</v>
      </c>
      <c r="C16" s="1167"/>
      <c r="D16" s="985"/>
      <c r="E16" s="624"/>
      <c r="F16" s="883"/>
      <c r="G16" s="713"/>
      <c r="H16" s="1187"/>
    </row>
    <row r="17" spans="1:8" s="714" customFormat="1" ht="15">
      <c r="A17" s="1192"/>
      <c r="B17" s="1193" t="s">
        <v>296</v>
      </c>
      <c r="C17" s="1167"/>
      <c r="D17" s="1596"/>
      <c r="E17" s="624"/>
      <c r="F17" s="624"/>
      <c r="G17" s="1194"/>
      <c r="H17" s="1194"/>
    </row>
    <row r="18" spans="1:8" s="714" customFormat="1" ht="15">
      <c r="A18" s="641"/>
      <c r="B18" s="1193" t="s">
        <v>297</v>
      </c>
      <c r="C18" s="1167"/>
      <c r="D18" s="1596"/>
      <c r="E18" s="638"/>
      <c r="F18" s="883"/>
      <c r="G18" s="1195"/>
      <c r="H18" s="1195"/>
    </row>
    <row r="19" spans="1:8" s="714" customFormat="1" ht="45" customHeight="1">
      <c r="A19" s="1192"/>
      <c r="B19" s="744" t="s">
        <v>300</v>
      </c>
      <c r="C19" s="1167"/>
      <c r="D19" s="1596"/>
      <c r="E19" s="624"/>
      <c r="F19" s="624"/>
      <c r="G19" s="1194"/>
      <c r="H19" s="1194"/>
    </row>
    <row r="20" spans="1:8" s="714" customFormat="1" ht="45">
      <c r="A20" s="624"/>
      <c r="B20" s="1043" t="s">
        <v>878</v>
      </c>
      <c r="C20" s="1167"/>
      <c r="D20" s="985"/>
      <c r="E20" s="638"/>
      <c r="F20" s="883"/>
      <c r="G20" s="1195"/>
      <c r="H20" s="1195"/>
    </row>
    <row r="21" spans="1:8" s="714" customFormat="1" ht="45.95" customHeight="1">
      <c r="A21" s="624"/>
      <c r="B21" s="1043" t="s">
        <v>879</v>
      </c>
      <c r="C21" s="1280"/>
      <c r="D21" s="985"/>
      <c r="E21" s="638"/>
      <c r="F21" s="883"/>
      <c r="G21" s="1195"/>
      <c r="H21" s="1195"/>
    </row>
    <row r="22" spans="1:8" s="714" customFormat="1" ht="15">
      <c r="A22" s="1031">
        <v>90</v>
      </c>
      <c r="B22" s="1186" t="s">
        <v>408</v>
      </c>
      <c r="C22" s="647"/>
      <c r="D22" s="1096"/>
      <c r="E22" s="623">
        <f>SUMIF(C23:C33,"&lt;&gt;na")</f>
        <v>0</v>
      </c>
      <c r="F22" s="867">
        <f>IF(G22=0,"NA",E22/(2*G22))</f>
        <v>0</v>
      </c>
      <c r="G22" s="1191">
        <f>COUNTIF(C23:C33,"&lt;&gt;na")</f>
        <v>11</v>
      </c>
      <c r="H22" s="732">
        <f>ROWS(C23:C33)</f>
        <v>11</v>
      </c>
    </row>
    <row r="23" spans="1:8" s="714" customFormat="1" ht="45">
      <c r="A23" s="1031"/>
      <c r="B23" s="723" t="s">
        <v>301</v>
      </c>
      <c r="C23" s="1167"/>
      <c r="D23" s="1596"/>
      <c r="E23" s="624"/>
      <c r="F23" s="883"/>
      <c r="G23" s="713"/>
      <c r="H23" s="1187"/>
    </row>
    <row r="24" spans="1:8" s="714" customFormat="1" ht="15">
      <c r="A24" s="1031"/>
      <c r="B24" s="744" t="s">
        <v>302</v>
      </c>
      <c r="C24" s="1167"/>
      <c r="D24" s="985"/>
      <c r="E24" s="624"/>
      <c r="F24" s="883"/>
      <c r="G24" s="713"/>
      <c r="H24" s="1187"/>
    </row>
    <row r="25" spans="1:8" s="714" customFormat="1" ht="15">
      <c r="A25" s="1031"/>
      <c r="B25" s="744" t="s">
        <v>303</v>
      </c>
      <c r="C25" s="1167"/>
      <c r="D25" s="985"/>
      <c r="E25" s="624"/>
      <c r="F25" s="883"/>
      <c r="G25" s="713"/>
      <c r="H25" s="1187"/>
    </row>
    <row r="26" spans="1:8" s="714" customFormat="1" ht="15">
      <c r="A26" s="1031"/>
      <c r="B26" s="744" t="s">
        <v>304</v>
      </c>
      <c r="C26" s="1167"/>
      <c r="D26" s="985"/>
      <c r="E26" s="624"/>
      <c r="F26" s="883"/>
      <c r="G26" s="713"/>
      <c r="H26" s="1187"/>
    </row>
    <row r="27" spans="1:8" s="714" customFormat="1" ht="15">
      <c r="A27" s="1031"/>
      <c r="B27" s="744" t="s">
        <v>305</v>
      </c>
      <c r="C27" s="1167"/>
      <c r="D27" s="985"/>
      <c r="E27" s="624"/>
      <c r="F27" s="883"/>
      <c r="G27" s="713"/>
      <c r="H27" s="1187"/>
    </row>
    <row r="28" spans="1:8" s="714" customFormat="1" ht="30">
      <c r="A28" s="1031"/>
      <c r="B28" s="744" t="s">
        <v>306</v>
      </c>
      <c r="C28" s="1167"/>
      <c r="D28" s="985"/>
      <c r="E28" s="624"/>
      <c r="F28" s="883"/>
      <c r="G28" s="713"/>
      <c r="H28" s="1187"/>
    </row>
    <row r="29" spans="1:8" s="714" customFormat="1" ht="78" customHeight="1">
      <c r="A29" s="1031"/>
      <c r="B29" s="842" t="s">
        <v>307</v>
      </c>
      <c r="C29" s="1167"/>
      <c r="D29" s="985"/>
      <c r="E29" s="624"/>
      <c r="F29" s="883"/>
      <c r="G29" s="713"/>
      <c r="H29" s="1187"/>
    </row>
    <row r="30" spans="1:8" s="714" customFormat="1" ht="15">
      <c r="A30" s="1031"/>
      <c r="B30" s="744" t="s">
        <v>308</v>
      </c>
      <c r="C30" s="1167"/>
      <c r="D30" s="985"/>
      <c r="E30" s="624"/>
      <c r="F30" s="883"/>
      <c r="G30" s="713"/>
      <c r="H30" s="1187"/>
    </row>
    <row r="31" spans="1:8" s="714" customFormat="1" ht="30">
      <c r="A31" s="1031"/>
      <c r="B31" s="1043" t="s">
        <v>880</v>
      </c>
      <c r="C31" s="1167"/>
      <c r="D31" s="985"/>
      <c r="E31" s="624"/>
      <c r="F31" s="883"/>
      <c r="G31" s="713"/>
      <c r="H31" s="1187"/>
    </row>
    <row r="32" spans="1:8" s="714" customFormat="1" ht="30">
      <c r="A32" s="1031"/>
      <c r="B32" s="723" t="s">
        <v>309</v>
      </c>
      <c r="C32" s="1167"/>
      <c r="D32" s="985"/>
      <c r="E32" s="624"/>
      <c r="F32" s="883"/>
      <c r="G32" s="713"/>
      <c r="H32" s="1187"/>
    </row>
    <row r="33" spans="1:8" s="714" customFormat="1" ht="45">
      <c r="A33" s="1031"/>
      <c r="B33" s="744" t="s">
        <v>310</v>
      </c>
      <c r="C33" s="1167"/>
      <c r="D33" s="985"/>
      <c r="E33" s="624"/>
      <c r="F33" s="883"/>
      <c r="G33" s="713"/>
      <c r="H33" s="1187"/>
    </row>
    <row r="34" spans="1:8" s="714" customFormat="1" ht="15">
      <c r="A34" s="1196"/>
      <c r="B34" s="1197" t="s">
        <v>494</v>
      </c>
      <c r="C34" s="647">
        <f>E4</f>
        <v>0</v>
      </c>
      <c r="D34" s="712" t="s">
        <v>364</v>
      </c>
      <c r="E34" s="647">
        <f>SUM(C3:C33)</f>
        <v>0</v>
      </c>
      <c r="F34" s="867">
        <f>F4</f>
        <v>0</v>
      </c>
      <c r="G34" s="1194"/>
      <c r="H34" s="1194"/>
    </row>
  </sheetData>
  <sheetProtection algorithmName="SHA-512" hashValue="npOP2GqpORNxi3c7Uac5beTxXccR2TeTI6LVJIdvk/kTqEj3XLM7K5RTolwBCaTN4kuvuMoAaE+yW35suz1C+Q==" saltValue="yVusd9d8odjCO+asmDx5LQ==" spinCount="100000" sheet="1" selectLockedCells="1"/>
  <phoneticPr fontId="7" type="noConversion"/>
  <conditionalFormatting sqref="E2">
    <cfRule type="cellIs" dxfId="32" priority="4" operator="equal">
      <formula>$F$2</formula>
    </cfRule>
  </conditionalFormatting>
  <conditionalFormatting sqref="F1">
    <cfRule type="cellIs" dxfId="31" priority="1" operator="greaterThan">
      <formula>0.49</formula>
    </cfRule>
  </conditionalFormatting>
  <conditionalFormatting sqref="F4:F12 G13:G14 F15 F22 F34">
    <cfRule type="cellIs" dxfId="30" priority="5" operator="greaterThan">
      <formula>0.49</formula>
    </cfRule>
  </conditionalFormatting>
  <conditionalFormatting sqref="F4:F16 G13:G14 F19:F34">
    <cfRule type="cellIs" dxfId="29" priority="6" operator="greaterThan">
      <formula>0.5</formula>
    </cfRule>
  </conditionalFormatting>
  <dataValidations xWindow="564" yWindow="490" count="2">
    <dataValidation type="list" showInputMessage="1" showErrorMessage="1" error="Apenas valores 0, 1 ou 2" promptTitle="PREENCHIMENTO" prompt="2 = Cumpre _x000a_1= Cumpre 50% ou em estudo_x000a_0= Não Cumpre 50% das questões_x000a_" sqref="C7 C32:C33 C23 C16 C13:C14 C10 C20" xr:uid="{00000000-0002-0000-1300-000000000000}">
      <formula1>"0,1,2"</formula1>
    </dataValidation>
    <dataValidation type="list" showErrorMessage="1" error="Apenas valores: 0, 1, 2 ou NA_x000a_" promptTitle="PREENCHIMENTO" prompt="2 = Cumpre _x000a_1= Cumpre 50% ou em estudo_x000a_0= Não Cumpre 50% das questões_x000a_NA= Não Aplicável" sqref="C11 C8:C9 C24:C31 C17:C19 C21" xr:uid="{00000000-0002-0000-1300-000001000000}">
      <formula1>"0,1,2,NA"</formula1>
    </dataValidation>
  </dataValidations>
  <pageMargins left="0.98" right="0.94" top="1.77" bottom="0.94" header="0.35" footer="0.39"/>
  <pageSetup paperSize="9" scale="78" fitToHeight="3" orientation="portrait" horizontalDpi="300" verticalDpi="300"/>
  <headerFooter>
    <oddHeader>&amp;L&amp;"Calibri,Normal"&amp;9
Diagnóstico de Acessibilidade  
&amp;F
&amp;C&amp;"System Font,Normal"&amp;10&amp;K000000&amp;G</oddHeader>
    <oddFooter>&amp;L&amp;"Calibri,Normal"&amp;7MMP 2024&amp;C&amp;"Calibri (corpo),Normal"&amp;7&amp;K000000&amp;A    
&amp;R&amp;"Calibri (corpo),Normal"&amp;7&amp;K000000&amp;P / &amp;N</oddFooter>
  </headerFooter>
  <ignoredErrors>
    <ignoredError sqref="F4" formula="1"/>
  </ignoredErrors>
  <legacyDrawingHF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17">
    <tabColor rgb="FF7030A0"/>
  </sheetPr>
  <dimension ref="A1:I18"/>
  <sheetViews>
    <sheetView zoomScale="150" zoomScaleNormal="150" workbookViewId="0">
      <selection activeCell="C6" sqref="C6"/>
    </sheetView>
  </sheetViews>
  <sheetFormatPr defaultColWidth="0" defaultRowHeight="0" customHeight="1" zeroHeight="1"/>
  <cols>
    <col min="1" max="1" width="3.5" style="607" customWidth="1"/>
    <col min="2" max="2" width="27.3984375" style="607" customWidth="1"/>
    <col min="3" max="3" width="5.3984375" style="607" customWidth="1"/>
    <col min="4" max="4" width="14.69921875" style="607" customWidth="1"/>
    <col min="5" max="5" width="3.8984375" style="1160" customWidth="1"/>
    <col min="6" max="6" width="4.19921875" style="1160" customWidth="1"/>
    <col min="7" max="16384" width="6.59765625" style="610" hidden="1"/>
  </cols>
  <sheetData>
    <row r="1" spans="1:9" s="864" customFormat="1" ht="18" customHeight="1">
      <c r="A1" s="764" t="s">
        <v>46</v>
      </c>
      <c r="B1" s="765"/>
      <c r="C1" s="765"/>
      <c r="D1" s="765"/>
      <c r="E1" s="954" t="s">
        <v>622</v>
      </c>
      <c r="F1" s="1284">
        <f>E2/F2</f>
        <v>0</v>
      </c>
      <c r="G1" s="765"/>
    </row>
    <row r="2" spans="1:9" s="864" customFormat="1" ht="18" customHeight="1">
      <c r="A2" s="764" t="s">
        <v>552</v>
      </c>
      <c r="B2" s="765"/>
      <c r="C2" s="765"/>
      <c r="D2" s="766"/>
      <c r="E2" s="859">
        <f>COUNTA(C6:C17)</f>
        <v>0</v>
      </c>
      <c r="F2" s="1093">
        <f>H4</f>
        <v>11</v>
      </c>
      <c r="G2" s="765"/>
    </row>
    <row r="3" spans="1:9" s="872" customFormat="1" ht="18" customHeight="1">
      <c r="A3" s="707" t="s">
        <v>1</v>
      </c>
      <c r="B3" s="708" t="s">
        <v>44</v>
      </c>
      <c r="C3" s="709" t="s">
        <v>510</v>
      </c>
      <c r="D3" s="710" t="s">
        <v>45</v>
      </c>
      <c r="E3" s="1137" t="s">
        <v>3</v>
      </c>
      <c r="F3" s="710" t="s">
        <v>4</v>
      </c>
      <c r="G3" s="1212" t="s">
        <v>27</v>
      </c>
      <c r="H3" s="872" t="s">
        <v>628</v>
      </c>
    </row>
    <row r="4" spans="1:9" s="1138" customFormat="1" ht="23.25" customHeight="1">
      <c r="A4" s="1198">
        <v>8</v>
      </c>
      <c r="B4" s="1199" t="s">
        <v>498</v>
      </c>
      <c r="C4" s="659"/>
      <c r="D4" s="1096" t="s">
        <v>364</v>
      </c>
      <c r="E4" s="1213">
        <f>SUM(E5:E16)</f>
        <v>0</v>
      </c>
      <c r="F4" s="867">
        <f>E4/(G4*2)</f>
        <v>0</v>
      </c>
      <c r="G4" s="1214">
        <f>SUM(G5:G17)</f>
        <v>11</v>
      </c>
      <c r="H4" s="732">
        <f>SUM(H5:H17)</f>
        <v>11</v>
      </c>
    </row>
    <row r="5" spans="1:9" s="1148" customFormat="1" ht="17.25" customHeight="1">
      <c r="A5" s="750">
        <v>91</v>
      </c>
      <c r="B5" s="1169" t="s">
        <v>42</v>
      </c>
      <c r="C5" s="1170"/>
      <c r="D5" s="1170"/>
      <c r="E5" s="1164">
        <f>SUMIF(C6:C10,"&lt;&gt;na")</f>
        <v>0</v>
      </c>
      <c r="F5" s="867">
        <f>IF(G5=0,"0%",E5/(2*G5))</f>
        <v>0</v>
      </c>
      <c r="G5" s="1215">
        <f>COUNTIF(C6:C10,"&lt;&gt;na")</f>
        <v>5</v>
      </c>
      <c r="H5" s="704">
        <f>ROWS(C6:C10)</f>
        <v>5</v>
      </c>
    </row>
    <row r="6" spans="1:9" s="1148" customFormat="1" ht="45">
      <c r="A6" s="1155"/>
      <c r="B6" s="1544" t="s">
        <v>887</v>
      </c>
      <c r="C6" s="1167"/>
      <c r="D6" s="1596"/>
      <c r="E6" s="1216"/>
      <c r="F6" s="1217"/>
      <c r="G6" s="1218"/>
    </row>
    <row r="7" spans="1:9" s="1148" customFormat="1" ht="45">
      <c r="A7" s="1155"/>
      <c r="B7" s="1544" t="s">
        <v>888</v>
      </c>
      <c r="C7" s="1167"/>
      <c r="D7" s="1596"/>
      <c r="E7" s="1216"/>
      <c r="F7" s="1217"/>
      <c r="G7" s="1218"/>
    </row>
    <row r="8" spans="1:9" s="1148" customFormat="1" ht="30">
      <c r="A8" s="1155"/>
      <c r="B8" s="677" t="s">
        <v>311</v>
      </c>
      <c r="C8" s="1167"/>
      <c r="D8" s="1596"/>
      <c r="E8" s="1216"/>
      <c r="F8" s="1217"/>
      <c r="G8" s="1219"/>
    </row>
    <row r="9" spans="1:9" s="1148" customFormat="1" ht="30">
      <c r="A9" s="1155"/>
      <c r="B9" s="677" t="s">
        <v>312</v>
      </c>
      <c r="C9" s="1167"/>
      <c r="D9" s="1596"/>
      <c r="E9" s="1216"/>
      <c r="F9" s="1217"/>
      <c r="G9" s="1218"/>
    </row>
    <row r="10" spans="1:9" s="664" customFormat="1" ht="90">
      <c r="A10" s="1155"/>
      <c r="B10" s="692" t="s">
        <v>889</v>
      </c>
      <c r="C10" s="1167"/>
      <c r="D10" s="1596"/>
      <c r="E10" s="1216"/>
      <c r="F10" s="1217"/>
      <c r="G10" s="1220"/>
    </row>
    <row r="11" spans="1:9" s="664" customFormat="1" ht="15">
      <c r="A11" s="1221">
        <v>92</v>
      </c>
      <c r="B11" s="1169" t="s">
        <v>43</v>
      </c>
      <c r="C11" s="1163"/>
      <c r="D11" s="712"/>
      <c r="E11" s="1164">
        <f>SUMIF(C12:C17,"&lt;&gt;na")</f>
        <v>0</v>
      </c>
      <c r="F11" s="867">
        <f>IF(G11=0,"0%",E11/(2*G11))</f>
        <v>0</v>
      </c>
      <c r="G11" s="1215">
        <f>COUNTIF(C12:C17,"&lt;&gt;na")</f>
        <v>6</v>
      </c>
      <c r="H11" s="704">
        <f>ROWS(C12:C17)</f>
        <v>6</v>
      </c>
    </row>
    <row r="12" spans="1:9" s="664" customFormat="1" ht="30">
      <c r="A12" s="741"/>
      <c r="B12" s="1222" t="s">
        <v>313</v>
      </c>
      <c r="C12" s="1167"/>
      <c r="D12" s="1596"/>
      <c r="E12" s="1223"/>
      <c r="F12" s="1217"/>
      <c r="G12" s="1220"/>
    </row>
    <row r="13" spans="1:9" s="664" customFormat="1" ht="75">
      <c r="A13" s="741"/>
      <c r="B13" s="690" t="s">
        <v>891</v>
      </c>
      <c r="C13" s="1167"/>
      <c r="D13" s="1596"/>
      <c r="E13" s="1223"/>
      <c r="F13" s="1217"/>
      <c r="G13" s="1220"/>
    </row>
    <row r="14" spans="1:9" s="664" customFormat="1" ht="62.1" customHeight="1">
      <c r="A14" s="1225"/>
      <c r="B14" s="1575" t="s">
        <v>890</v>
      </c>
      <c r="C14" s="1167"/>
      <c r="D14" s="1596"/>
      <c r="E14" s="1226"/>
      <c r="F14" s="1225"/>
      <c r="G14" s="1220"/>
    </row>
    <row r="15" spans="1:9" s="1148" customFormat="1" ht="30">
      <c r="A15" s="741"/>
      <c r="B15" s="1224" t="s">
        <v>311</v>
      </c>
      <c r="C15" s="1167"/>
      <c r="D15" s="1596"/>
      <c r="E15" s="1223"/>
      <c r="F15" s="1217"/>
      <c r="G15" s="1215"/>
      <c r="I15" s="1173"/>
    </row>
    <row r="16" spans="1:9" s="1148" customFormat="1" ht="30">
      <c r="A16" s="741"/>
      <c r="B16" s="1224" t="s">
        <v>312</v>
      </c>
      <c r="C16" s="1167"/>
      <c r="D16" s="1596"/>
      <c r="E16" s="1227"/>
      <c r="F16" s="1228"/>
      <c r="G16" s="1215"/>
    </row>
    <row r="17" spans="1:7" s="1148" customFormat="1" ht="30">
      <c r="A17" s="741"/>
      <c r="B17" s="690" t="s">
        <v>892</v>
      </c>
      <c r="C17" s="1167"/>
      <c r="D17" s="1596"/>
      <c r="E17" s="1227"/>
      <c r="F17" s="1228"/>
      <c r="G17" s="1215"/>
    </row>
    <row r="18" spans="1:7" s="664" customFormat="1" ht="17.25" customHeight="1">
      <c r="A18" s="1229"/>
      <c r="B18" s="1176" t="s">
        <v>494</v>
      </c>
      <c r="C18" s="1230">
        <f>E4</f>
        <v>0</v>
      </c>
      <c r="D18" s="1096" t="s">
        <v>364</v>
      </c>
      <c r="E18" s="1231">
        <f>SUM(C12:C16)</f>
        <v>0</v>
      </c>
      <c r="F18" s="867">
        <f>F4</f>
        <v>0</v>
      </c>
      <c r="G18" s="1220"/>
    </row>
  </sheetData>
  <sheetProtection algorithmName="SHA-512" hashValue="2jFEthsyMFw1z/JH142U7ACH82F8VDiZZTJ3g4dbimHrz/mpi14cW6w/l/PBSHWbAuWciZMQc+O5P6knghu1uA==" saltValue="tVo03t2/eols1p/pGpXwag==" spinCount="100000" sheet="1" objects="1" scenarios="1" selectLockedCells="1"/>
  <phoneticPr fontId="7" type="noConversion"/>
  <conditionalFormatting sqref="E2">
    <cfRule type="cellIs" dxfId="28" priority="4" operator="equal">
      <formula>$F$2</formula>
    </cfRule>
  </conditionalFormatting>
  <conditionalFormatting sqref="F1">
    <cfRule type="cellIs" dxfId="27" priority="1" operator="greaterThan">
      <formula>0.49</formula>
    </cfRule>
  </conditionalFormatting>
  <conditionalFormatting sqref="F4:F12 G14:G15 F15 I15 F18">
    <cfRule type="cellIs" dxfId="26" priority="5" operator="greaterThan">
      <formula>0.49</formula>
    </cfRule>
  </conditionalFormatting>
  <conditionalFormatting sqref="F4:F15 G14:G15 I15 F18">
    <cfRule type="cellIs" dxfId="25" priority="6" operator="greaterThan">
      <formula>0.5</formula>
    </cfRule>
  </conditionalFormatting>
  <dataValidations xWindow="544" yWindow="548" count="2">
    <dataValidation type="list" showInputMessage="1" showErrorMessage="1" error="Apenas valores: 0, 1 ou 2 _x000a_" promptTitle="PREENCHIMENTO" prompt="2 = Cumpre _x000a_1= Cumpre 50% ou em estudo_x000a_0= Não Cumpre 50% das questões_x000a_" sqref="C12 C6" xr:uid="{00000000-0002-0000-1400-000000000000}">
      <formula1>"0,1,2,NA"</formula1>
    </dataValidation>
    <dataValidation type="list" showErrorMessage="1" error="Apenas valores: 0, 1, 2 ou NA_x000a_" promptTitle="PREENCHIMENTO" prompt="2 = Cumpre _x000a_1= Cumpre 50% ou em estudo_x000a_0= Não Cumpre 50% das questões_x000a_NA= Não Aplicável" sqref="C13:C17 C7:C10" xr:uid="{00000000-0002-0000-1400-000001000000}">
      <formula1>"0,1,2,NA"</formula1>
    </dataValidation>
  </dataValidations>
  <pageMargins left="0.98" right="0.94" top="1.77" bottom="0.94" header="0.35" footer="0.39"/>
  <pageSetup paperSize="9" scale="78" fitToHeight="3" orientation="portrait" horizontalDpi="300" verticalDpi="300"/>
  <headerFooter>
    <oddHeader>&amp;L&amp;"Calibri,Normal"&amp;9
Diagnóstico de Acessibilidade  
&amp;F
&amp;C&amp;"System Font,Normal"&amp;10&amp;K000000&amp;G</oddHeader>
    <oddFooter>&amp;L&amp;"Calibri,Normal"&amp;7MMP 2024&amp;C&amp;"Calibri (corpo),Normal"&amp;7&amp;K000000&amp;A    
&amp;R&amp;"Calibri (corpo),Normal"&amp;7&amp;K000000&amp;P / &amp;N</oddFooter>
  </headerFooter>
  <ignoredErrors>
    <ignoredError sqref="F4" formula="1"/>
  </ignoredErrors>
  <legacyDrawingHF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18">
    <tabColor theme="0"/>
  </sheetPr>
  <dimension ref="A1:XFD48"/>
  <sheetViews>
    <sheetView zoomScale="150" zoomScaleNormal="150" workbookViewId="0">
      <selection activeCell="C7" sqref="C7"/>
    </sheetView>
  </sheetViews>
  <sheetFormatPr defaultColWidth="0" defaultRowHeight="14.45" customHeight="1" zeroHeight="1"/>
  <cols>
    <col min="1" max="1" width="3.19921875" style="1211" customWidth="1"/>
    <col min="2" max="2" width="30.3984375" style="1091" customWidth="1"/>
    <col min="3" max="3" width="5.3984375" style="1091" customWidth="1"/>
    <col min="4" max="4" width="14.69921875" style="1091" customWidth="1"/>
    <col min="5" max="6" width="3.8984375" style="1211" customWidth="1"/>
    <col min="7" max="9" width="8.59765625" style="1092" hidden="1" customWidth="1"/>
    <col min="10" max="16384" width="8.59765625" style="1091" hidden="1"/>
  </cols>
  <sheetData>
    <row r="1" spans="1:9 16340:16384" s="765" customFormat="1" ht="12.75">
      <c r="A1" s="764" t="s">
        <v>46</v>
      </c>
      <c r="E1" s="954" t="s">
        <v>622</v>
      </c>
      <c r="F1" s="1273">
        <f>E2/F2</f>
        <v>0</v>
      </c>
      <c r="XFD1" s="864"/>
    </row>
    <row r="2" spans="1:9 16340:16384" s="765" customFormat="1" ht="12.75">
      <c r="A2" s="764" t="s">
        <v>552</v>
      </c>
      <c r="D2" s="766"/>
      <c r="E2" s="859">
        <f>COUNTA(C6:C47)</f>
        <v>0</v>
      </c>
      <c r="F2" s="1093">
        <f>H4</f>
        <v>37</v>
      </c>
    </row>
    <row r="3" spans="1:9 16340:16384" s="614" customFormat="1" ht="15">
      <c r="A3" s="707" t="s">
        <v>1</v>
      </c>
      <c r="B3" s="708" t="s">
        <v>44</v>
      </c>
      <c r="C3" s="709" t="s">
        <v>510</v>
      </c>
      <c r="D3" s="710" t="s">
        <v>45</v>
      </c>
      <c r="E3" s="866" t="s">
        <v>515</v>
      </c>
      <c r="F3" s="866" t="s">
        <v>516</v>
      </c>
      <c r="G3" s="1054" t="s">
        <v>27</v>
      </c>
      <c r="H3" s="614" t="s">
        <v>628</v>
      </c>
      <c r="XDL3" s="872"/>
    </row>
    <row r="4" spans="1:9 16340:16384" s="1055" customFormat="1" ht="15">
      <c r="A4" s="1198">
        <v>9</v>
      </c>
      <c r="B4" s="1199" t="s">
        <v>48</v>
      </c>
      <c r="C4" s="659"/>
      <c r="D4" s="1096" t="s">
        <v>364</v>
      </c>
      <c r="E4" s="647">
        <f>C48</f>
        <v>0</v>
      </c>
      <c r="F4" s="867">
        <f>IF(G4=0,"NA",E4/(G4*2))</f>
        <v>0</v>
      </c>
      <c r="G4" s="1054">
        <f>SUM(G6:G47)</f>
        <v>37</v>
      </c>
      <c r="H4" s="1054">
        <f>SUM(H6:H47)</f>
        <v>37</v>
      </c>
      <c r="I4" s="1054"/>
    </row>
    <row r="5" spans="1:9 16340:16384" s="1059" customFormat="1" ht="15">
      <c r="A5" s="1200"/>
      <c r="B5" s="1040" t="s">
        <v>847</v>
      </c>
      <c r="C5" s="1031"/>
      <c r="D5" s="1201"/>
      <c r="E5" s="638"/>
      <c r="F5" s="883"/>
      <c r="H5" s="1058"/>
      <c r="I5" s="1058"/>
    </row>
    <row r="6" spans="1:9 16340:16384" s="1059" customFormat="1" ht="15">
      <c r="A6" s="1031">
        <v>93</v>
      </c>
      <c r="B6" s="1202" t="s">
        <v>14</v>
      </c>
      <c r="C6" s="659"/>
      <c r="D6" s="1096"/>
      <c r="E6" s="623">
        <f>SUMIF(C7:C15,"&lt;&gt;na")</f>
        <v>0</v>
      </c>
      <c r="F6" s="867">
        <f>IF(G6=0,"0%",E6/(2*G6))</f>
        <v>0</v>
      </c>
      <c r="G6" s="704">
        <f>COUNTIF(C7:C15,"&lt;&gt;na")</f>
        <v>9</v>
      </c>
      <c r="H6" s="704">
        <f>ROWS(C7:C15)</f>
        <v>9</v>
      </c>
      <c r="I6" s="1058"/>
    </row>
    <row r="7" spans="1:9 16340:16384" s="1055" customFormat="1" ht="30">
      <c r="A7" s="1566"/>
      <c r="B7" s="1039" t="s">
        <v>314</v>
      </c>
      <c r="C7" s="657"/>
      <c r="D7" s="1592"/>
      <c r="E7" s="1567"/>
      <c r="F7" s="1568"/>
      <c r="G7" s="1569"/>
      <c r="H7" s="1570"/>
      <c r="I7" s="1054"/>
    </row>
    <row r="8" spans="1:9 16340:16384" s="1055" customFormat="1" ht="15">
      <c r="A8" s="1566"/>
      <c r="B8" s="1203" t="s">
        <v>315</v>
      </c>
      <c r="C8" s="1167"/>
      <c r="D8" s="1592"/>
      <c r="E8" s="1567"/>
      <c r="F8" s="1568"/>
      <c r="G8" s="1569"/>
      <c r="H8" s="1570"/>
      <c r="I8" s="1054"/>
    </row>
    <row r="9" spans="1:9 16340:16384" s="1055" customFormat="1" ht="15">
      <c r="A9" s="1566"/>
      <c r="B9" s="1203" t="s">
        <v>316</v>
      </c>
      <c r="C9" s="1167"/>
      <c r="D9" s="1592"/>
      <c r="E9" s="1567"/>
      <c r="F9" s="1568"/>
      <c r="G9" s="1569"/>
      <c r="H9" s="1570"/>
      <c r="I9" s="1054"/>
    </row>
    <row r="10" spans="1:9 16340:16384" s="1055" customFormat="1" ht="30">
      <c r="A10" s="1566"/>
      <c r="B10" s="1039" t="s">
        <v>317</v>
      </c>
      <c r="C10" s="1167"/>
      <c r="D10" s="1592"/>
      <c r="E10" s="1567"/>
      <c r="F10" s="1568"/>
      <c r="G10" s="1569"/>
      <c r="H10" s="1570"/>
      <c r="I10" s="1054"/>
    </row>
    <row r="11" spans="1:9 16340:16384" s="1055" customFormat="1" ht="15">
      <c r="A11" s="1566"/>
      <c r="B11" s="645" t="s">
        <v>315</v>
      </c>
      <c r="C11" s="1167"/>
      <c r="D11" s="1592"/>
      <c r="E11" s="1567"/>
      <c r="F11" s="1568"/>
      <c r="H11" s="1054"/>
      <c r="I11" s="1054"/>
    </row>
    <row r="12" spans="1:9 16340:16384" s="1055" customFormat="1" ht="15">
      <c r="A12" s="1566"/>
      <c r="B12" s="1203" t="s">
        <v>495</v>
      </c>
      <c r="C12" s="1167"/>
      <c r="D12" s="1592"/>
      <c r="E12" s="1567"/>
      <c r="F12" s="1568"/>
      <c r="G12" s="1569"/>
      <c r="H12" s="1570"/>
      <c r="I12" s="1054"/>
    </row>
    <row r="13" spans="1:9 16340:16384" s="1055" customFormat="1" ht="30">
      <c r="A13" s="1566"/>
      <c r="B13" s="645" t="s">
        <v>318</v>
      </c>
      <c r="C13" s="1167"/>
      <c r="D13" s="1592"/>
      <c r="E13" s="1567"/>
      <c r="F13" s="1568"/>
      <c r="G13" s="1569"/>
      <c r="H13" s="1570"/>
      <c r="I13" s="1054"/>
    </row>
    <row r="14" spans="1:9 16340:16384" s="1055" customFormat="1" ht="45">
      <c r="A14" s="1566"/>
      <c r="B14" s="744" t="s">
        <v>938</v>
      </c>
      <c r="C14" s="1167"/>
      <c r="D14" s="1592"/>
      <c r="E14" s="1567"/>
      <c r="F14" s="1568"/>
      <c r="G14" s="1569"/>
      <c r="H14" s="1570"/>
      <c r="I14" s="1054"/>
    </row>
    <row r="15" spans="1:9 16340:16384" s="1055" customFormat="1" ht="30">
      <c r="A15" s="1566"/>
      <c r="B15" s="1039" t="s">
        <v>341</v>
      </c>
      <c r="C15" s="657"/>
      <c r="D15" s="1592"/>
      <c r="E15" s="1567"/>
      <c r="F15" s="1568"/>
      <c r="G15" s="1569"/>
      <c r="H15" s="1570"/>
      <c r="I15" s="1054"/>
    </row>
    <row r="16" spans="1:9 16340:16384" s="1059" customFormat="1" ht="15">
      <c r="A16" s="1031">
        <v>94</v>
      </c>
      <c r="B16" s="634" t="s">
        <v>15</v>
      </c>
      <c r="C16" s="647"/>
      <c r="D16" s="1096"/>
      <c r="E16" s="623">
        <f>SUMIF(C17:C26,"&lt;&gt;na")</f>
        <v>0</v>
      </c>
      <c r="F16" s="867">
        <f>IF(G16=0,"NA",E16/(2*G16))</f>
        <v>0</v>
      </c>
      <c r="G16" s="704">
        <f>COUNTIF(C17:C26,"&lt;&gt;na")</f>
        <v>10</v>
      </c>
      <c r="H16" s="704">
        <f>ROWS(C17:C26)</f>
        <v>10</v>
      </c>
      <c r="I16" s="1058"/>
    </row>
    <row r="17" spans="1:9" s="1055" customFormat="1" ht="15">
      <c r="A17" s="1566"/>
      <c r="B17" s="1204" t="s">
        <v>319</v>
      </c>
      <c r="C17" s="657"/>
      <c r="D17" s="1592"/>
      <c r="E17" s="1567"/>
      <c r="F17" s="1568"/>
      <c r="G17" s="1569"/>
      <c r="H17" s="1570"/>
      <c r="I17" s="1054"/>
    </row>
    <row r="18" spans="1:9" s="1055" customFormat="1" ht="15">
      <c r="A18" s="1566"/>
      <c r="B18" s="1203" t="s">
        <v>320</v>
      </c>
      <c r="C18" s="1167"/>
      <c r="D18" s="1592"/>
      <c r="E18" s="1567"/>
      <c r="F18" s="1568"/>
      <c r="G18" s="1569"/>
      <c r="H18" s="1570"/>
      <c r="I18" s="1054"/>
    </row>
    <row r="19" spans="1:9" s="1055" customFormat="1" ht="30">
      <c r="A19" s="1566"/>
      <c r="B19" s="645" t="s">
        <v>321</v>
      </c>
      <c r="C19" s="1167"/>
      <c r="D19" s="1592"/>
      <c r="E19" s="1567"/>
      <c r="F19" s="1568"/>
      <c r="G19" s="1569"/>
      <c r="H19" s="1570"/>
      <c r="I19" s="1054"/>
    </row>
    <row r="20" spans="1:9" s="1055" customFormat="1" ht="15">
      <c r="A20" s="1566"/>
      <c r="B20" s="1203" t="s">
        <v>322</v>
      </c>
      <c r="C20" s="1167"/>
      <c r="D20" s="1592"/>
      <c r="E20" s="1567"/>
      <c r="F20" s="1568"/>
      <c r="G20" s="1569"/>
      <c r="H20" s="1570"/>
      <c r="I20" s="1054"/>
    </row>
    <row r="21" spans="1:9" s="1055" customFormat="1" ht="15">
      <c r="A21" s="1566"/>
      <c r="B21" s="1203" t="s">
        <v>323</v>
      </c>
      <c r="C21" s="1167"/>
      <c r="D21" s="1592"/>
      <c r="E21" s="1567"/>
      <c r="F21" s="1568"/>
      <c r="H21" s="1054"/>
      <c r="I21" s="1054"/>
    </row>
    <row r="22" spans="1:9" s="1055" customFormat="1" ht="15">
      <c r="A22" s="1566"/>
      <c r="B22" s="1203" t="s">
        <v>324</v>
      </c>
      <c r="C22" s="1167"/>
      <c r="D22" s="1592"/>
      <c r="E22" s="1567"/>
      <c r="F22" s="1568"/>
      <c r="G22" s="1569"/>
      <c r="H22" s="1570"/>
      <c r="I22" s="1054"/>
    </row>
    <row r="23" spans="1:9" s="1055" customFormat="1" ht="15">
      <c r="A23" s="723"/>
      <c r="B23" s="1203" t="s">
        <v>325</v>
      </c>
      <c r="C23" s="1167"/>
      <c r="D23" s="1592"/>
      <c r="E23" s="1571"/>
      <c r="F23" s="1568"/>
      <c r="G23" s="1569"/>
      <c r="H23" s="1570"/>
      <c r="I23" s="1054"/>
    </row>
    <row r="24" spans="1:9" s="1055" customFormat="1" ht="15">
      <c r="A24" s="723"/>
      <c r="B24" s="1203" t="s">
        <v>326</v>
      </c>
      <c r="C24" s="1167"/>
      <c r="D24" s="1592"/>
      <c r="E24" s="1571"/>
      <c r="F24" s="1568"/>
      <c r="G24" s="1569"/>
      <c r="H24" s="1570"/>
      <c r="I24" s="1054"/>
    </row>
    <row r="25" spans="1:9" s="1055" customFormat="1" ht="15">
      <c r="A25" s="723"/>
      <c r="B25" s="1203" t="s">
        <v>327</v>
      </c>
      <c r="C25" s="1167"/>
      <c r="D25" s="1592"/>
      <c r="E25" s="1571"/>
      <c r="F25" s="1568"/>
      <c r="G25" s="1569"/>
      <c r="H25" s="1570"/>
      <c r="I25" s="1054"/>
    </row>
    <row r="26" spans="1:9" s="1055" customFormat="1" ht="15">
      <c r="A26" s="1567"/>
      <c r="B26" s="1203" t="s">
        <v>328</v>
      </c>
      <c r="C26" s="1167"/>
      <c r="D26" s="1592"/>
      <c r="E26" s="1567"/>
      <c r="F26" s="1567"/>
      <c r="G26" s="1569"/>
      <c r="H26" s="1570"/>
      <c r="I26" s="1054"/>
    </row>
    <row r="27" spans="1:9" s="1059" customFormat="1" ht="15">
      <c r="A27" s="638">
        <v>95</v>
      </c>
      <c r="B27" s="1205" t="s">
        <v>16</v>
      </c>
      <c r="C27" s="647"/>
      <c r="D27" s="1197"/>
      <c r="E27" s="623">
        <f>SUMIF(C28:C37,"&lt;&gt;na")</f>
        <v>0</v>
      </c>
      <c r="F27" s="1206">
        <f>IF(G27=0,"NA",E27/(2*G27))</f>
        <v>0</v>
      </c>
      <c r="G27" s="704">
        <f>COUNTIF(C28:C37,"&lt;&gt;na")</f>
        <v>10</v>
      </c>
      <c r="H27" s="704">
        <f>ROWS(C28:C37)</f>
        <v>10</v>
      </c>
      <c r="I27" s="1058"/>
    </row>
    <row r="28" spans="1:9" s="1055" customFormat="1" ht="30">
      <c r="A28" s="1567"/>
      <c r="B28" s="1039" t="s">
        <v>329</v>
      </c>
      <c r="C28" s="657"/>
      <c r="D28" s="1592"/>
      <c r="E28" s="1567"/>
      <c r="F28" s="1567"/>
      <c r="G28" s="1569"/>
      <c r="H28" s="1570"/>
      <c r="I28" s="1054"/>
    </row>
    <row r="29" spans="1:9" s="1055" customFormat="1" ht="30">
      <c r="A29" s="1567"/>
      <c r="B29" s="744" t="s">
        <v>330</v>
      </c>
      <c r="C29" s="1602"/>
      <c r="D29" s="1592"/>
      <c r="E29" s="1567"/>
      <c r="F29" s="1567"/>
      <c r="G29" s="1569"/>
      <c r="H29" s="1570"/>
      <c r="I29" s="1054"/>
    </row>
    <row r="30" spans="1:9" s="1055" customFormat="1" ht="15">
      <c r="A30" s="1567"/>
      <c r="B30" s="1203" t="s">
        <v>331</v>
      </c>
      <c r="C30" s="1602"/>
      <c r="D30" s="1592"/>
      <c r="E30" s="1567"/>
      <c r="F30" s="1567"/>
      <c r="G30" s="1569"/>
      <c r="H30" s="1570"/>
      <c r="I30" s="1054"/>
    </row>
    <row r="31" spans="1:9" s="1055" customFormat="1" ht="30">
      <c r="A31" s="1567"/>
      <c r="B31" s="645" t="s">
        <v>332</v>
      </c>
      <c r="C31" s="1167"/>
      <c r="D31" s="1592"/>
      <c r="E31" s="1567"/>
      <c r="F31" s="1567"/>
      <c r="I31" s="1054"/>
    </row>
    <row r="32" spans="1:9" s="1055" customFormat="1" ht="15">
      <c r="A32" s="1567"/>
      <c r="B32" s="645" t="s">
        <v>333</v>
      </c>
      <c r="C32" s="1167"/>
      <c r="D32" s="1592"/>
      <c r="E32" s="1567"/>
      <c r="F32" s="1567"/>
      <c r="G32" s="1569"/>
      <c r="H32" s="1570"/>
      <c r="I32" s="1054"/>
    </row>
    <row r="33" spans="1:9" s="1055" customFormat="1" ht="30">
      <c r="A33" s="1567"/>
      <c r="B33" s="631" t="s">
        <v>848</v>
      </c>
      <c r="C33" s="1167"/>
      <c r="D33" s="1592"/>
      <c r="E33" s="1567"/>
      <c r="F33" s="1567"/>
      <c r="G33" s="1569"/>
      <c r="H33" s="1570"/>
      <c r="I33" s="1054"/>
    </row>
    <row r="34" spans="1:9" s="1055" customFormat="1" ht="30">
      <c r="A34" s="1567"/>
      <c r="B34" s="645" t="s">
        <v>334</v>
      </c>
      <c r="C34" s="1167"/>
      <c r="D34" s="1592"/>
      <c r="E34" s="1567"/>
      <c r="F34" s="1567"/>
      <c r="G34" s="1054"/>
      <c r="H34" s="1054"/>
      <c r="I34" s="1054"/>
    </row>
    <row r="35" spans="1:9" s="1574" customFormat="1" ht="30">
      <c r="A35" s="1567"/>
      <c r="B35" s="645" t="s">
        <v>335</v>
      </c>
      <c r="C35" s="1167"/>
      <c r="D35" s="1592"/>
      <c r="E35" s="1567"/>
      <c r="F35" s="1567"/>
      <c r="G35" s="1573"/>
      <c r="H35" s="1573"/>
      <c r="I35" s="1573"/>
    </row>
    <row r="36" spans="1:9" s="1574" customFormat="1" ht="30">
      <c r="A36" s="1567"/>
      <c r="B36" s="645" t="s">
        <v>336</v>
      </c>
      <c r="C36" s="1167"/>
      <c r="D36" s="1592"/>
      <c r="E36" s="1567"/>
      <c r="F36" s="1567"/>
      <c r="G36" s="1573"/>
      <c r="H36" s="1573"/>
      <c r="I36" s="1573"/>
    </row>
    <row r="37" spans="1:9" s="1574" customFormat="1" ht="15">
      <c r="A37" s="1567"/>
      <c r="B37" s="645" t="s">
        <v>337</v>
      </c>
      <c r="C37" s="1167"/>
      <c r="D37" s="1592"/>
      <c r="E37" s="1567"/>
      <c r="F37" s="1567"/>
      <c r="G37" s="1573"/>
      <c r="H37" s="1573"/>
      <c r="I37" s="1573"/>
    </row>
    <row r="38" spans="1:9" ht="15">
      <c r="A38" s="638">
        <v>96</v>
      </c>
      <c r="B38" s="1205" t="s">
        <v>17</v>
      </c>
      <c r="C38" s="647"/>
      <c r="D38" s="1197"/>
      <c r="E38" s="647">
        <f>SUMIF(C39:C44,"&lt;&gt;na")</f>
        <v>0</v>
      </c>
      <c r="F38" s="1206">
        <f>IF(G38=0,"NA",E38/(2*G38))</f>
        <v>0</v>
      </c>
      <c r="G38" s="704">
        <f>COUNTIF(C39:C44,"&lt;&gt;na")</f>
        <v>6</v>
      </c>
      <c r="H38" s="704">
        <f>ROWS(C39:C44)</f>
        <v>6</v>
      </c>
    </row>
    <row r="39" spans="1:9" s="1574" customFormat="1" ht="30">
      <c r="A39" s="1567"/>
      <c r="B39" s="1039" t="s">
        <v>338</v>
      </c>
      <c r="C39" s="657"/>
      <c r="D39" s="1596"/>
      <c r="E39" s="1567"/>
      <c r="F39" s="1567"/>
      <c r="G39" s="1573"/>
      <c r="H39" s="1573"/>
      <c r="I39" s="1573"/>
    </row>
    <row r="40" spans="1:9" s="1574" customFormat="1" ht="30">
      <c r="A40" s="1567"/>
      <c r="B40" s="645" t="s">
        <v>339</v>
      </c>
      <c r="C40" s="1167"/>
      <c r="D40" s="1572"/>
      <c r="E40" s="1567"/>
      <c r="F40" s="1567"/>
      <c r="G40" s="1573"/>
      <c r="H40" s="1573"/>
      <c r="I40" s="1573"/>
    </row>
    <row r="41" spans="1:9" s="1055" customFormat="1" ht="15">
      <c r="A41" s="1567"/>
      <c r="B41" s="1203" t="s">
        <v>655</v>
      </c>
      <c r="C41" s="1167"/>
      <c r="D41" s="1572"/>
      <c r="E41" s="1567"/>
      <c r="F41" s="1567"/>
      <c r="G41" s="1569"/>
      <c r="H41" s="1570"/>
      <c r="I41" s="1054"/>
    </row>
    <row r="42" spans="1:9" s="1574" customFormat="1" ht="30">
      <c r="A42" s="1567"/>
      <c r="B42" s="1207" t="s">
        <v>703</v>
      </c>
      <c r="C42" s="1167"/>
      <c r="D42" s="1572"/>
      <c r="E42" s="1571"/>
      <c r="F42" s="1568"/>
      <c r="G42" s="1573"/>
      <c r="H42" s="1573"/>
      <c r="I42" s="1573"/>
    </row>
    <row r="43" spans="1:9" s="1574" customFormat="1" ht="30">
      <c r="A43" s="1567"/>
      <c r="B43" s="1207" t="s">
        <v>704</v>
      </c>
      <c r="C43" s="1167"/>
      <c r="D43" s="1572"/>
      <c r="E43" s="1571"/>
      <c r="F43" s="1568"/>
      <c r="G43" s="1573"/>
      <c r="H43" s="1573"/>
      <c r="I43" s="1573"/>
    </row>
    <row r="44" spans="1:9" s="1574" customFormat="1" ht="15">
      <c r="A44" s="1567"/>
      <c r="B44" s="639" t="s">
        <v>705</v>
      </c>
      <c r="C44" s="1167"/>
      <c r="D44" s="1572"/>
      <c r="E44" s="1571"/>
      <c r="F44" s="1568"/>
      <c r="G44" s="1573"/>
      <c r="H44" s="1573"/>
      <c r="I44" s="1573"/>
    </row>
    <row r="45" spans="1:9" ht="15">
      <c r="A45" s="638">
        <v>97</v>
      </c>
      <c r="B45" s="1208" t="s">
        <v>18</v>
      </c>
      <c r="C45" s="1209"/>
      <c r="D45" s="1210"/>
      <c r="E45" s="647">
        <f>SUMIF(C46:C47,"&lt;&gt;na")</f>
        <v>0</v>
      </c>
      <c r="F45" s="1206">
        <f>IF(G45=0,"NA",E45/(2*G45))</f>
        <v>0</v>
      </c>
      <c r="G45" s="704">
        <f>COUNTIF(C46:C47,"&lt;&gt;na")</f>
        <v>2</v>
      </c>
      <c r="H45" s="704">
        <f>ROWS(C46:C47)</f>
        <v>2</v>
      </c>
    </row>
    <row r="46" spans="1:9" s="1574" customFormat="1" ht="30">
      <c r="A46" s="1567"/>
      <c r="B46" s="1039" t="s">
        <v>340</v>
      </c>
      <c r="C46" s="657"/>
      <c r="D46" s="1596"/>
      <c r="E46" s="1571"/>
      <c r="F46" s="1568"/>
      <c r="G46" s="1573"/>
      <c r="H46" s="1573"/>
      <c r="I46" s="1573"/>
    </row>
    <row r="47" spans="1:9" s="1574" customFormat="1" ht="32.1" customHeight="1">
      <c r="A47" s="1567"/>
      <c r="B47" s="1039" t="s">
        <v>538</v>
      </c>
      <c r="C47" s="1167"/>
      <c r="D47" s="1596"/>
      <c r="E47" s="1571"/>
      <c r="F47" s="1568"/>
      <c r="G47" s="1573"/>
      <c r="H47" s="1573"/>
      <c r="I47" s="1573"/>
    </row>
    <row r="48" spans="1:9" ht="15">
      <c r="A48" s="647"/>
      <c r="B48" s="1210" t="s">
        <v>494</v>
      </c>
      <c r="C48" s="1209">
        <f>SUM(C7:C47)</f>
        <v>0</v>
      </c>
      <c r="D48" s="1096" t="s">
        <v>364</v>
      </c>
      <c r="E48" s="647">
        <f>E4</f>
        <v>0</v>
      </c>
      <c r="F48" s="867">
        <f>F4</f>
        <v>0</v>
      </c>
    </row>
  </sheetData>
  <sheetProtection algorithmName="SHA-512" hashValue="CoGBrGAtQlESMg+MdvJKQWtC3o1zqLXLPAzuRhI6SSt6i4vIAullaBFeutqOvmq2mTwvDwuMncJ2/iNwjpsbXA==" saltValue="5rnWxrXAKlOovIkeELN6vg==" spinCount="100000" sheet="1" objects="1" scenarios="1" selectLockedCells="1"/>
  <phoneticPr fontId="7" type="noConversion"/>
  <conditionalFormatting sqref="E2">
    <cfRule type="cellIs" dxfId="24" priority="4" operator="equal">
      <formula>$F$2</formula>
    </cfRule>
  </conditionalFormatting>
  <conditionalFormatting sqref="F1">
    <cfRule type="cellIs" dxfId="23" priority="1" operator="greaterThan">
      <formula>0.49</formula>
    </cfRule>
  </conditionalFormatting>
  <conditionalFormatting sqref="F4">
    <cfRule type="cellIs" dxfId="22" priority="6" operator="greaterThan">
      <formula>0.5</formula>
    </cfRule>
  </conditionalFormatting>
  <conditionalFormatting sqref="F4:F22">
    <cfRule type="cellIs" dxfId="21" priority="5" operator="greaterThan">
      <formula>0.49</formula>
    </cfRule>
  </conditionalFormatting>
  <conditionalFormatting sqref="F27 F31 F34 F38 F45 F48">
    <cfRule type="cellIs" dxfId="20" priority="7" operator="greaterThan">
      <formula>0.49</formula>
    </cfRule>
  </conditionalFormatting>
  <dataValidations xWindow="734" yWindow="273" count="2">
    <dataValidation type="list" showInputMessage="1" showErrorMessage="1" error="Apenas valores: 0, 1 ou 2 " promptTitle="PREENCHIMENTO" prompt="2 = Cumpre _x000a_1= Cumpre 50% ou em estudo_x000a_0= Não Cumpre 50% das questões_x000a_" sqref="C7 C15 C17 C28 C46 C39" xr:uid="{00000000-0002-0000-1500-000000000000}">
      <formula1>"0,1,2,NA"</formula1>
    </dataValidation>
    <dataValidation type="list" showErrorMessage="1" error="Apenas valores: 0, 1, 2 ou NA_x000a_" promptTitle="PREENCHIMENTO" prompt="2 = Cumpre _x000a_1= Cumpre 50% ou em estudo_x000a_0= Não Cumpre 50% das questões_x000a_NA= Não Aplicável" sqref="C8:C14 C40:C44 C47 C18:C26 C31:C37" xr:uid="{00000000-0002-0000-1500-000001000000}">
      <formula1>"0,1,2,NA"</formula1>
    </dataValidation>
  </dataValidations>
  <pageMargins left="0.98" right="0.94" top="1.77" bottom="0.94" header="0.35" footer="0.39"/>
  <pageSetup paperSize="9" scale="78" fitToHeight="3" orientation="portrait" horizontalDpi="300" verticalDpi="300" r:id="rId1"/>
  <headerFooter>
    <oddHeader>&amp;L&amp;"Calibri,Normal"&amp;9
Diagnóstico de Acessibilidade  
&amp;F
&amp;C&amp;"System Font,Normal"&amp;10&amp;K000000&amp;G</oddHeader>
    <oddFooter>&amp;L&amp;"Calibri,Normal"&amp;7MMP 2024&amp;C&amp;"Calibri (corpo),Normal"&amp;7&amp;K000000&amp;A    
&amp;R&amp;"Calibri (corpo),Normal"&amp;7&amp;K000000&amp;P / &amp;N</oddFooter>
  </headerFooter>
  <legacyDrawingHF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lha21">
    <tabColor theme="0" tint="-0.499984740745262"/>
  </sheetPr>
  <dimension ref="A1:I44"/>
  <sheetViews>
    <sheetView zoomScale="150" zoomScaleNormal="150" workbookViewId="0">
      <selection activeCell="C6" sqref="C6"/>
    </sheetView>
  </sheetViews>
  <sheetFormatPr defaultColWidth="0" defaultRowHeight="15" customHeight="1" zeroHeight="1"/>
  <cols>
    <col min="1" max="1" width="3.19921875" style="211" customWidth="1"/>
    <col min="2" max="2" width="27.59765625" style="212" customWidth="1"/>
    <col min="3" max="3" width="5.3984375" style="212" customWidth="1"/>
    <col min="4" max="4" width="14.69921875" style="212" customWidth="1"/>
    <col min="5" max="6" width="3.8984375" style="211" customWidth="1"/>
    <col min="7" max="9" width="8.59765625" style="213" hidden="1" customWidth="1"/>
    <col min="10" max="16384" width="8.59765625" style="212" hidden="1"/>
  </cols>
  <sheetData>
    <row r="1" spans="1:9" s="219" customFormat="1">
      <c r="A1" s="764" t="s">
        <v>46</v>
      </c>
      <c r="B1" s="765"/>
      <c r="C1" s="765"/>
      <c r="D1" s="765"/>
      <c r="E1" s="954" t="s">
        <v>622</v>
      </c>
      <c r="F1" s="955">
        <f>E2/F2</f>
        <v>0</v>
      </c>
      <c r="G1" s="214" t="s">
        <v>27</v>
      </c>
      <c r="I1" s="219" t="s">
        <v>657</v>
      </c>
    </row>
    <row r="2" spans="1:9" s="219" customFormat="1">
      <c r="A2" s="764" t="s">
        <v>552</v>
      </c>
      <c r="B2" s="765"/>
      <c r="C2" s="765"/>
      <c r="D2" s="766"/>
      <c r="E2" s="859">
        <f>COUNTA(C6:C43)</f>
        <v>0</v>
      </c>
      <c r="F2" s="1093">
        <f>I2</f>
        <v>33</v>
      </c>
      <c r="G2" s="214">
        <f>SUM(G5:G43)</f>
        <v>33</v>
      </c>
      <c r="I2" s="214">
        <f>SUM(I5:I43)</f>
        <v>33</v>
      </c>
    </row>
    <row r="3" spans="1:9" s="2" customFormat="1">
      <c r="A3" s="226" t="s">
        <v>1</v>
      </c>
      <c r="B3" s="227" t="s">
        <v>44</v>
      </c>
      <c r="C3" s="228" t="s">
        <v>510</v>
      </c>
      <c r="D3" s="229" t="s">
        <v>45</v>
      </c>
      <c r="E3" s="247" t="s">
        <v>3</v>
      </c>
      <c r="F3" s="229" t="s">
        <v>4</v>
      </c>
    </row>
    <row r="4" spans="1:9" s="215" customFormat="1" ht="21" customHeight="1">
      <c r="A4" s="232">
        <v>10</v>
      </c>
      <c r="B4" s="233" t="s">
        <v>496</v>
      </c>
      <c r="C4" s="251"/>
      <c r="D4" s="231" t="s">
        <v>364</v>
      </c>
      <c r="E4" s="33">
        <f>SUM(E5:E43)</f>
        <v>0</v>
      </c>
      <c r="F4" s="66">
        <f>IF(E4=0,0,(E4/(G2*2)))</f>
        <v>0</v>
      </c>
      <c r="I4" s="214"/>
    </row>
    <row r="5" spans="1:9" s="208" customFormat="1">
      <c r="A5" s="177">
        <v>98</v>
      </c>
      <c r="B5" s="230" t="s">
        <v>20</v>
      </c>
      <c r="C5" s="105"/>
      <c r="D5" s="234"/>
      <c r="E5" s="273">
        <f>SUMIF(C6:C9,"&lt;&gt;na")</f>
        <v>0</v>
      </c>
      <c r="F5" s="66">
        <f>IF(G5=0,"NA",E5/(2*G5))</f>
        <v>0</v>
      </c>
      <c r="G5" s="75">
        <f>COUNTIF(C6:C9,"&lt;&gt;na")</f>
        <v>4</v>
      </c>
      <c r="H5" s="207"/>
      <c r="I5" s="207">
        <f>ROWS(C6:C9)</f>
        <v>4</v>
      </c>
    </row>
    <row r="6" spans="1:9" s="208" customFormat="1" ht="30">
      <c r="A6" s="177"/>
      <c r="B6" s="53" t="s">
        <v>342</v>
      </c>
      <c r="C6" s="557"/>
      <c r="D6" s="235"/>
      <c r="E6" s="248"/>
      <c r="F6" s="236"/>
      <c r="G6" s="209"/>
      <c r="H6" s="210"/>
      <c r="I6" s="207"/>
    </row>
    <row r="7" spans="1:9" s="208" customFormat="1" ht="75">
      <c r="A7" s="177"/>
      <c r="B7" s="70" t="s">
        <v>874</v>
      </c>
      <c r="C7" s="557"/>
      <c r="D7" s="1592"/>
      <c r="E7" s="248"/>
      <c r="F7" s="190"/>
      <c r="G7" s="209"/>
      <c r="H7" s="210"/>
      <c r="I7" s="207"/>
    </row>
    <row r="8" spans="1:9" s="208" customFormat="1" ht="30">
      <c r="A8" s="177"/>
      <c r="B8" s="237" t="s">
        <v>343</v>
      </c>
      <c r="C8" s="38"/>
      <c r="D8" s="235"/>
      <c r="E8" s="248"/>
      <c r="F8" s="190"/>
      <c r="G8" s="209"/>
      <c r="H8" s="210"/>
      <c r="I8" s="207"/>
    </row>
    <row r="9" spans="1:9" s="208" customFormat="1" ht="30">
      <c r="A9" s="177"/>
      <c r="B9" s="237" t="s">
        <v>344</v>
      </c>
      <c r="C9" s="38"/>
      <c r="D9" s="235"/>
      <c r="E9" s="248"/>
      <c r="F9" s="190"/>
      <c r="G9" s="209"/>
      <c r="H9" s="210"/>
      <c r="I9" s="207"/>
    </row>
    <row r="10" spans="1:9" s="208" customFormat="1">
      <c r="A10" s="238">
        <v>99</v>
      </c>
      <c r="B10" s="230" t="s">
        <v>396</v>
      </c>
      <c r="C10" s="105"/>
      <c r="D10" s="234"/>
      <c r="E10" s="272">
        <f>SUMIF(C11:C13,"&lt;&gt;na")</f>
        <v>0</v>
      </c>
      <c r="F10" s="66">
        <f>IF(G10=0,"0%",E10/(2*G10))</f>
        <v>0</v>
      </c>
      <c r="G10" s="75">
        <f>COUNTIF(C11:C13,"&lt;&gt;na")</f>
        <v>3</v>
      </c>
      <c r="H10" s="210"/>
      <c r="I10" s="207">
        <f>ROWS(C11:C13)</f>
        <v>3</v>
      </c>
    </row>
    <row r="11" spans="1:9" s="208" customFormat="1" ht="30">
      <c r="A11" s="238"/>
      <c r="B11" s="1556" t="s">
        <v>882</v>
      </c>
      <c r="C11" s="557"/>
      <c r="D11" s="235"/>
      <c r="E11" s="248"/>
      <c r="F11" s="190"/>
      <c r="H11" s="207"/>
      <c r="I11" s="207"/>
    </row>
    <row r="12" spans="1:9" s="208" customFormat="1" ht="30">
      <c r="A12" s="238"/>
      <c r="B12" s="57" t="s">
        <v>343</v>
      </c>
      <c r="C12" s="38"/>
      <c r="D12" s="235"/>
      <c r="E12" s="248"/>
      <c r="F12" s="190"/>
      <c r="G12" s="209"/>
      <c r="H12" s="210"/>
      <c r="I12" s="207"/>
    </row>
    <row r="13" spans="1:9" s="208" customFormat="1" ht="30">
      <c r="A13" s="238"/>
      <c r="B13" s="57" t="s">
        <v>344</v>
      </c>
      <c r="C13" s="38"/>
      <c r="D13" s="235"/>
      <c r="E13" s="248"/>
      <c r="F13" s="190"/>
      <c r="G13" s="209"/>
      <c r="H13" s="210"/>
      <c r="I13" s="207"/>
    </row>
    <row r="14" spans="1:9" s="208" customFormat="1">
      <c r="A14" s="238">
        <v>100</v>
      </c>
      <c r="B14" s="230" t="s">
        <v>508</v>
      </c>
      <c r="C14" s="105"/>
      <c r="D14" s="234"/>
      <c r="E14" s="272">
        <f>SUMIF(C15:C26,"&lt;&gt;na")</f>
        <v>0</v>
      </c>
      <c r="F14" s="66">
        <f>IF(G14=0,"0%",E14/(2*G14))</f>
        <v>0</v>
      </c>
      <c r="G14" s="75">
        <f>COUNTIF(C15:C26,"&lt;&gt;na")</f>
        <v>12</v>
      </c>
      <c r="H14" s="210"/>
      <c r="I14" s="207">
        <f>ROWS(C15:C26)</f>
        <v>12</v>
      </c>
    </row>
    <row r="15" spans="1:9" s="208" customFormat="1" ht="30">
      <c r="A15" s="238"/>
      <c r="B15" s="53" t="s">
        <v>345</v>
      </c>
      <c r="C15" s="38"/>
      <c r="D15" s="235"/>
      <c r="E15" s="248"/>
      <c r="F15" s="190"/>
      <c r="G15" s="209"/>
      <c r="H15" s="210"/>
      <c r="I15" s="207"/>
    </row>
    <row r="16" spans="1:9" s="208" customFormat="1" ht="45">
      <c r="A16" s="238"/>
      <c r="B16" s="53" t="s">
        <v>346</v>
      </c>
      <c r="C16" s="38"/>
      <c r="D16" s="225"/>
      <c r="E16" s="248"/>
      <c r="F16" s="190"/>
      <c r="G16" s="209"/>
      <c r="H16" s="210"/>
      <c r="I16" s="207"/>
    </row>
    <row r="17" spans="1:9" s="208" customFormat="1" ht="30">
      <c r="A17" s="238"/>
      <c r="B17" s="58" t="s">
        <v>347</v>
      </c>
      <c r="C17" s="38"/>
      <c r="D17" s="225"/>
      <c r="E17" s="248"/>
      <c r="F17" s="190"/>
      <c r="G17" s="209"/>
      <c r="H17" s="210"/>
      <c r="I17" s="207"/>
    </row>
    <row r="18" spans="1:9" s="208" customFormat="1" ht="30">
      <c r="A18" s="238"/>
      <c r="B18" s="58" t="s">
        <v>348</v>
      </c>
      <c r="C18" s="38"/>
      <c r="D18" s="225"/>
      <c r="E18" s="248"/>
      <c r="F18" s="190"/>
      <c r="G18" s="209"/>
      <c r="H18" s="210"/>
      <c r="I18" s="207"/>
    </row>
    <row r="19" spans="1:9" s="208" customFormat="1" ht="45" customHeight="1">
      <c r="A19" s="238"/>
      <c r="B19" s="53" t="s">
        <v>349</v>
      </c>
      <c r="C19" s="38"/>
      <c r="D19" s="225"/>
      <c r="E19" s="248"/>
      <c r="F19" s="190"/>
      <c r="G19" s="209"/>
      <c r="H19" s="210"/>
      <c r="I19" s="207"/>
    </row>
    <row r="20" spans="1:9" s="208" customFormat="1" ht="30">
      <c r="A20" s="238"/>
      <c r="B20" s="58" t="s">
        <v>350</v>
      </c>
      <c r="C20" s="38"/>
      <c r="D20" s="225"/>
      <c r="E20" s="248"/>
      <c r="F20" s="190"/>
      <c r="G20" s="209"/>
      <c r="H20" s="210"/>
      <c r="I20" s="207"/>
    </row>
    <row r="21" spans="1:9" s="208" customFormat="1" ht="30">
      <c r="A21" s="238"/>
      <c r="B21" s="58" t="s">
        <v>351</v>
      </c>
      <c r="C21" s="38"/>
      <c r="D21" s="225"/>
      <c r="E21" s="248"/>
      <c r="F21" s="190"/>
      <c r="H21" s="207"/>
      <c r="I21" s="207"/>
    </row>
    <row r="22" spans="1:9" s="208" customFormat="1" ht="30">
      <c r="A22" s="238"/>
      <c r="B22" s="58" t="s">
        <v>352</v>
      </c>
      <c r="C22" s="38"/>
      <c r="D22" s="225"/>
      <c r="E22" s="248"/>
      <c r="F22" s="190"/>
      <c r="G22" s="209"/>
      <c r="H22" s="210"/>
      <c r="I22" s="207"/>
    </row>
    <row r="23" spans="1:9" s="208" customFormat="1">
      <c r="A23" s="238"/>
      <c r="B23" s="58" t="s">
        <v>353</v>
      </c>
      <c r="C23" s="38"/>
      <c r="D23" s="225"/>
      <c r="E23" s="248"/>
      <c r="F23" s="190"/>
      <c r="G23" s="209"/>
      <c r="H23" s="210"/>
      <c r="I23" s="207"/>
    </row>
    <row r="24" spans="1:9" s="208" customFormat="1" ht="30">
      <c r="A24" s="238"/>
      <c r="B24" s="58" t="s">
        <v>354</v>
      </c>
      <c r="C24" s="38"/>
      <c r="D24" s="225"/>
      <c r="E24" s="248"/>
      <c r="F24" s="190"/>
      <c r="G24" s="209"/>
      <c r="H24" s="210"/>
      <c r="I24" s="207"/>
    </row>
    <row r="25" spans="1:9" s="208" customFormat="1" ht="30">
      <c r="A25" s="238"/>
      <c r="B25" s="58" t="s">
        <v>355</v>
      </c>
      <c r="C25" s="38"/>
      <c r="D25" s="225"/>
      <c r="E25" s="248"/>
      <c r="F25" s="190"/>
      <c r="G25" s="209"/>
      <c r="H25" s="210"/>
      <c r="I25" s="207"/>
    </row>
    <row r="26" spans="1:9" s="208" customFormat="1" ht="30">
      <c r="A26" s="238"/>
      <c r="B26" s="237" t="s">
        <v>356</v>
      </c>
      <c r="C26" s="38"/>
      <c r="D26" s="225"/>
      <c r="E26" s="248"/>
      <c r="F26" s="190"/>
      <c r="G26" s="209"/>
      <c r="H26" s="210"/>
      <c r="I26" s="207"/>
    </row>
    <row r="27" spans="1:9" s="208" customFormat="1">
      <c r="A27" s="239">
        <v>101</v>
      </c>
      <c r="B27" s="230" t="s">
        <v>22</v>
      </c>
      <c r="C27" s="105"/>
      <c r="D27" s="234"/>
      <c r="E27" s="272">
        <f>SUMIF(C28:C33,"&lt;&gt;na")</f>
        <v>0</v>
      </c>
      <c r="F27" s="66">
        <f>IF(G27=0,"0%",E27/(2*G27))</f>
        <v>0</v>
      </c>
      <c r="G27" s="75">
        <f>COUNTIF(C28:C33,"&lt;&gt;na")</f>
        <v>6</v>
      </c>
      <c r="H27" s="210"/>
      <c r="I27" s="207">
        <f>ROWS(C28:C33)</f>
        <v>6</v>
      </c>
    </row>
    <row r="28" spans="1:9" s="208" customFormat="1" ht="45">
      <c r="A28" s="30"/>
      <c r="B28" s="1528" t="s">
        <v>357</v>
      </c>
      <c r="C28" s="557"/>
      <c r="D28" s="1601"/>
      <c r="E28" s="249"/>
      <c r="F28" s="190"/>
      <c r="G28" s="209"/>
      <c r="H28" s="210"/>
      <c r="I28" s="207"/>
    </row>
    <row r="29" spans="1:9" s="208" customFormat="1" ht="30">
      <c r="A29" s="30"/>
      <c r="B29" s="69" t="s">
        <v>883</v>
      </c>
      <c r="C29" s="557"/>
      <c r="D29" s="225"/>
      <c r="E29" s="249"/>
      <c r="F29" s="190"/>
      <c r="G29" s="209"/>
      <c r="H29" s="210"/>
      <c r="I29" s="207"/>
    </row>
    <row r="30" spans="1:9" s="208" customFormat="1" ht="48.95" customHeight="1">
      <c r="A30" s="30"/>
      <c r="B30" s="69" t="s">
        <v>884</v>
      </c>
      <c r="C30" s="557"/>
      <c r="D30" s="225"/>
      <c r="E30" s="249"/>
      <c r="F30" s="190"/>
      <c r="G30" s="209"/>
      <c r="H30" s="210"/>
      <c r="I30" s="207"/>
    </row>
    <row r="31" spans="1:9" s="208" customFormat="1" ht="45">
      <c r="A31" s="30"/>
      <c r="B31" s="68" t="s">
        <v>886</v>
      </c>
      <c r="C31" s="557"/>
      <c r="D31" s="225"/>
      <c r="E31" s="249"/>
      <c r="F31" s="190"/>
      <c r="G31" s="209"/>
      <c r="H31" s="210"/>
      <c r="I31" s="207"/>
    </row>
    <row r="32" spans="1:9" s="208" customFormat="1" ht="45">
      <c r="A32" s="4"/>
      <c r="B32" s="69" t="s">
        <v>885</v>
      </c>
      <c r="C32" s="557"/>
      <c r="D32" s="225"/>
      <c r="E32" s="135"/>
      <c r="F32" s="179"/>
      <c r="G32" s="209"/>
      <c r="H32" s="210"/>
      <c r="I32" s="207"/>
    </row>
    <row r="33" spans="1:9" s="208" customFormat="1" ht="45">
      <c r="A33" s="240"/>
      <c r="B33" s="1528" t="s">
        <v>0</v>
      </c>
      <c r="C33" s="38"/>
      <c r="D33" s="225"/>
      <c r="E33" s="248"/>
      <c r="F33" s="190"/>
      <c r="G33" s="209"/>
      <c r="H33" s="210"/>
      <c r="I33" s="207"/>
    </row>
    <row r="34" spans="1:9" s="208" customFormat="1">
      <c r="A34" s="241">
        <v>102</v>
      </c>
      <c r="B34" s="230" t="s">
        <v>23</v>
      </c>
      <c r="C34" s="105"/>
      <c r="D34" s="234"/>
      <c r="E34" s="272">
        <f>SUMIF(C35:C39,"&lt;&gt;na")</f>
        <v>0</v>
      </c>
      <c r="F34" s="3">
        <f>IF(G34=0,"NA",E34/(2*G34))</f>
        <v>0</v>
      </c>
      <c r="G34" s="75">
        <f>COUNTIF(C35:C39,"&lt;&gt;na")</f>
        <v>5</v>
      </c>
      <c r="I34" s="207">
        <f>ROWS(C35:C39)</f>
        <v>5</v>
      </c>
    </row>
    <row r="35" spans="1:9" s="208" customFormat="1" ht="45">
      <c r="A35" s="238"/>
      <c r="B35" s="1557" t="s">
        <v>881</v>
      </c>
      <c r="C35" s="557"/>
      <c r="D35" s="1600"/>
      <c r="E35" s="248"/>
      <c r="F35" s="190"/>
      <c r="G35" s="209"/>
      <c r="H35" s="210"/>
      <c r="I35" s="207"/>
    </row>
    <row r="36" spans="1:9" s="208" customFormat="1">
      <c r="A36" s="238"/>
      <c r="B36" s="57" t="s">
        <v>358</v>
      </c>
      <c r="C36" s="38"/>
      <c r="D36" s="1600"/>
      <c r="E36" s="248"/>
      <c r="F36" s="190"/>
      <c r="G36" s="209"/>
      <c r="H36" s="210"/>
      <c r="I36" s="207"/>
    </row>
    <row r="37" spans="1:9" s="208" customFormat="1">
      <c r="A37" s="238"/>
      <c r="B37" s="57" t="s">
        <v>359</v>
      </c>
      <c r="C37" s="38"/>
      <c r="D37" s="235"/>
      <c r="E37" s="248"/>
      <c r="F37" s="190"/>
      <c r="G37" s="207"/>
      <c r="H37" s="207"/>
      <c r="I37" s="207"/>
    </row>
    <row r="38" spans="1:9" ht="15" customHeight="1">
      <c r="A38" s="238"/>
      <c r="B38" s="57" t="s">
        <v>360</v>
      </c>
      <c r="C38" s="38"/>
      <c r="D38" s="235"/>
      <c r="E38" s="248"/>
      <c r="F38" s="190"/>
    </row>
    <row r="39" spans="1:9">
      <c r="A39" s="238"/>
      <c r="B39" s="57" t="s">
        <v>361</v>
      </c>
      <c r="C39" s="38"/>
      <c r="D39" s="235"/>
      <c r="E39" s="248"/>
      <c r="F39" s="190"/>
    </row>
    <row r="40" spans="1:9" ht="15" customHeight="1">
      <c r="A40" s="238">
        <v>103</v>
      </c>
      <c r="B40" s="230" t="s">
        <v>362</v>
      </c>
      <c r="C40" s="105"/>
      <c r="D40" s="234"/>
      <c r="E40" s="272">
        <f>SUMIF(C41:C43,"&lt;&gt;na")</f>
        <v>0</v>
      </c>
      <c r="F40" s="66">
        <f>IF(G40=0,"0%",E40/(2*G40))</f>
        <v>0</v>
      </c>
      <c r="G40" s="75">
        <f>COUNTIF(C41:C43,"&lt;&gt;na")</f>
        <v>3</v>
      </c>
      <c r="I40" s="207">
        <f>ROWS(C41:C43)</f>
        <v>3</v>
      </c>
    </row>
    <row r="41" spans="1:9" ht="45">
      <c r="A41" s="238"/>
      <c r="B41" s="1562" t="s">
        <v>923</v>
      </c>
      <c r="C41" s="557"/>
      <c r="D41" s="1592"/>
      <c r="E41" s="248"/>
      <c r="F41" s="190"/>
    </row>
    <row r="42" spans="1:9" ht="30">
      <c r="A42" s="238"/>
      <c r="B42" s="57" t="s">
        <v>363</v>
      </c>
      <c r="C42" s="38"/>
      <c r="D42" s="1600"/>
      <c r="E42" s="248"/>
      <c r="F42" s="190"/>
    </row>
    <row r="43" spans="1:9" ht="30">
      <c r="A43" s="238"/>
      <c r="B43" s="57" t="s">
        <v>924</v>
      </c>
      <c r="C43" s="38"/>
      <c r="D43" s="1600"/>
      <c r="E43" s="248"/>
      <c r="F43" s="242"/>
    </row>
    <row r="44" spans="1:9" ht="15" customHeight="1">
      <c r="A44" s="243"/>
      <c r="B44" s="244" t="s">
        <v>494</v>
      </c>
      <c r="C44" s="245">
        <f>E4</f>
        <v>0</v>
      </c>
      <c r="D44" s="231" t="s">
        <v>364</v>
      </c>
      <c r="E44" s="250">
        <f>E4</f>
        <v>0</v>
      </c>
      <c r="F44" s="246">
        <f>F4</f>
        <v>0</v>
      </c>
    </row>
  </sheetData>
  <sheetProtection algorithmName="SHA-512" hashValue="vSgkHtVnO6/LRe4DXvpMc5uzl2sxe4iFy89cGWB9fmeNGoOBc5lYvKWAusrbQpAHp6f2ZOvWzWx3WX9rNl3AQg==" saltValue="t8rmG9BXRLZs5eHLk0L3Tw==" spinCount="100000" sheet="1" selectLockedCells="1"/>
  <phoneticPr fontId="7" type="noConversion"/>
  <conditionalFormatting sqref="E2">
    <cfRule type="cellIs" dxfId="19" priority="3" operator="equal">
      <formula>$F$2</formula>
    </cfRule>
  </conditionalFormatting>
  <conditionalFormatting sqref="F4:F5 F10 F14 F27 F34 F40">
    <cfRule type="cellIs" dxfId="18" priority="9" stopIfTrue="1" operator="greaterThan">
      <formula>0.49</formula>
    </cfRule>
  </conditionalFormatting>
  <conditionalFormatting sqref="F10 F14 F27 F34 F40 F37 F44">
    <cfRule type="cellIs" dxfId="17" priority="15" operator="greaterThan">
      <formula>0.5</formula>
    </cfRule>
  </conditionalFormatting>
  <dataValidations xWindow="601" yWindow="271" count="3">
    <dataValidation type="list" showErrorMessage="1" error="Apenas valores: 0, 1, 2 ou NA" promptTitle="PREENCHIMENTO" prompt="2 = Cumpre _x000a_1= Cumpre 50% ou em estudo_x000a_0= Não Cumpre 50% das questões_x000a_NA= Não Aplicável" sqref="C33 C36:C39 C8:C9 C42:C43 C12:C13 C15:C22 C24:C26" xr:uid="{00000000-0002-0000-1600-000000000000}">
      <formula1>"0,1,2,NA"</formula1>
    </dataValidation>
    <dataValidation type="list" showInputMessage="1" showErrorMessage="1" error="Apenas valores: 0, 1 ou 2_x000a_" promptTitle="PREENCHIMENTO" prompt="2 = Cumpre _x000a_1= Cumpre 50% ou em estudo_x000a_0= Não Cumpre 50% das questões_x000a_" sqref="C11 C6:C7 C41 C35 C28 C30:C32" xr:uid="{00000000-0002-0000-1600-000001000000}">
      <formula1>"0,1,2"</formula1>
    </dataValidation>
    <dataValidation type="list" showInputMessage="1" showErrorMessage="1" error="Apenas valores: 0, 1,  2 ou NA_x000a_" promptTitle="PREENCHIMENTO" prompt="2 = Cumpre _x000a_1= Cumpre 50% ou em estudo_x000a_0= Não Cumpre 50% das questões_x000a_NA= Edifícios com tutela privada" sqref="C29" xr:uid="{00000000-0002-0000-1600-000002000000}">
      <formula1>"0,1,2, NA"</formula1>
    </dataValidation>
  </dataValidations>
  <pageMargins left="0.98" right="0.94" top="1.77" bottom="0.94" header="0.35" footer="0.39"/>
  <pageSetup paperSize="9" scale="78" orientation="portrait" horizontalDpi="300" verticalDpi="300" r:id="rId1"/>
  <headerFooter>
    <oddHeader>&amp;L&amp;"Calibri,Normal"&amp;9
Diagnóstico de Acessibilidade  
&amp;F
&amp;C&amp;"System Font,Normal"&amp;10&amp;K000000&amp;G</oddHeader>
    <oddFooter>&amp;L&amp;"Calibri,Normal"&amp;7MMP 2024&amp;C&amp;"Calibri (corpo),Normal"&amp;7&amp;K000000&amp;A    
&amp;R&amp;"Calibri (corpo),Normal"&amp;7&amp;K000000&amp;P / &amp;N</oddFooter>
  </headerFooter>
  <ignoredErrors>
    <ignoredError sqref="I40" formulaRange="1"/>
  </ignoredErrors>
  <legacyDrawing r:id="rId2"/>
  <legacyDrawingHF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
  <dimension ref="A1:IV162"/>
  <sheetViews>
    <sheetView zoomScale="150" zoomScaleNormal="150" workbookViewId="0">
      <selection activeCell="E7" sqref="E7"/>
    </sheetView>
  </sheetViews>
  <sheetFormatPr defaultColWidth="0" defaultRowHeight="0" customHeight="1" zeroHeight="1"/>
  <cols>
    <col min="1" max="1" width="3.19921875" style="1393" customWidth="1"/>
    <col min="2" max="2" width="21.19921875" style="1392" customWidth="1"/>
    <col min="3" max="3" width="6.5" style="1392" customWidth="1"/>
    <col min="4" max="4" width="5" style="1390" customWidth="1"/>
    <col min="5" max="5" width="5.69921875" style="1382" customWidth="1"/>
    <col min="6" max="6" width="5.5" style="1382" customWidth="1"/>
    <col min="7" max="7" width="4.09765625" style="1392" customWidth="1"/>
    <col min="8" max="8" width="4.69921875" style="1392" customWidth="1"/>
    <col min="9" max="9" width="5" style="1392" customWidth="1"/>
    <col min="10" max="10" width="7.5" style="1380" customWidth="1"/>
    <col min="11" max="11" width="4.69921875" style="316" hidden="1" customWidth="1"/>
    <col min="12" max="12" width="6.3984375" style="316" hidden="1" customWidth="1"/>
    <col min="13" max="13" width="1.69921875" style="316" hidden="1" customWidth="1"/>
    <col min="14" max="14" width="2.8984375" style="316" hidden="1" customWidth="1"/>
    <col min="15" max="16" width="1.69921875" style="316" hidden="1" customWidth="1"/>
    <col min="17" max="17" width="6.19921875" style="316" hidden="1" customWidth="1"/>
    <col min="18" max="21" width="1.69921875" style="316" hidden="1" customWidth="1"/>
    <col min="22" max="22" width="6.59765625" style="316" hidden="1" customWidth="1"/>
    <col min="23" max="24" width="1.69921875" style="316" hidden="1" customWidth="1"/>
    <col min="25" max="25" width="3.69921875" style="316" hidden="1" customWidth="1"/>
    <col min="26" max="28" width="1.69921875" style="316" hidden="1" customWidth="1"/>
    <col min="29" max="29" width="8.59765625" style="316" hidden="1" customWidth="1"/>
    <col min="30" max="16384" width="1.69921875" style="316" hidden="1"/>
  </cols>
  <sheetData>
    <row r="1" spans="1:256" s="449" customFormat="1" ht="21.75" customHeight="1">
      <c r="A1" s="451" t="s">
        <v>1</v>
      </c>
      <c r="B1" s="448" t="s">
        <v>2</v>
      </c>
      <c r="D1" s="450"/>
      <c r="E1" s="450"/>
      <c r="F1" s="450"/>
      <c r="G1" s="450"/>
      <c r="H1" s="450"/>
      <c r="I1" s="1355" t="s">
        <v>550</v>
      </c>
      <c r="J1" s="492">
        <f>$J$102</f>
        <v>0</v>
      </c>
    </row>
    <row r="2" spans="1:256" s="1322" customFormat="1" ht="8.25">
      <c r="A2" s="1316"/>
      <c r="B2" s="1317" t="s">
        <v>537</v>
      </c>
      <c r="C2" s="1318"/>
      <c r="D2" s="1319"/>
      <c r="E2" s="1319"/>
      <c r="F2" s="1319"/>
      <c r="G2" s="1320"/>
      <c r="H2" s="1319"/>
      <c r="I2" s="1321"/>
    </row>
    <row r="3" spans="1:256" s="1322" customFormat="1" ht="45">
      <c r="A3" s="1329"/>
      <c r="B3" s="1315"/>
      <c r="C3" s="1330"/>
      <c r="D3" s="1327" t="s">
        <v>545</v>
      </c>
      <c r="E3" s="431" t="s">
        <v>541</v>
      </c>
      <c r="F3" s="432" t="s">
        <v>540</v>
      </c>
      <c r="G3" s="1324" t="s">
        <v>510</v>
      </c>
      <c r="H3" s="320" t="s">
        <v>543</v>
      </c>
      <c r="I3" s="320" t="s">
        <v>52</v>
      </c>
      <c r="J3" s="1425"/>
    </row>
    <row r="4" spans="1:256" s="299" customFormat="1" ht="22.35" customHeight="1">
      <c r="A4" s="364">
        <v>1</v>
      </c>
      <c r="B4" s="331" t="s">
        <v>5</v>
      </c>
      <c r="C4" s="475"/>
      <c r="D4" s="475"/>
      <c r="E4" s="475"/>
      <c r="F4" s="1328"/>
      <c r="G4" s="1328"/>
      <c r="H4" s="1428"/>
      <c r="I4" s="1429" t="s">
        <v>672</v>
      </c>
      <c r="J4" s="1430">
        <f>MIN(H17,J5)</f>
        <v>0</v>
      </c>
      <c r="K4" s="297"/>
      <c r="L4" s="298" t="s">
        <v>536</v>
      </c>
    </row>
    <row r="5" spans="1:256" s="1046" customFormat="1" ht="13.35" customHeight="1">
      <c r="A5" s="1323"/>
      <c r="C5" s="936"/>
      <c r="D5" s="493"/>
      <c r="E5" s="1324"/>
      <c r="F5" s="1324"/>
      <c r="G5" s="1333"/>
      <c r="H5" s="1431"/>
      <c r="I5" s="1426" t="s">
        <v>671</v>
      </c>
      <c r="J5" s="1335">
        <f>SUM(J7:J15,J28)</f>
        <v>0</v>
      </c>
      <c r="K5" s="1326"/>
      <c r="L5" s="917"/>
    </row>
    <row r="6" spans="1:256" s="302" customFormat="1" ht="12">
      <c r="A6" s="365" t="s">
        <v>53</v>
      </c>
      <c r="B6" s="1629" t="s">
        <v>681</v>
      </c>
      <c r="C6" s="1629"/>
      <c r="D6" s="476" t="s">
        <v>64</v>
      </c>
      <c r="E6" s="453"/>
      <c r="F6" s="453"/>
      <c r="G6" s="1337">
        <f>'1.EDIFÍCIO 1.1. Acesso exterior'!E4</f>
        <v>0</v>
      </c>
      <c r="H6" s="1419">
        <f>'1.EDIFÍCIO 1.1. Acesso exterior'!F4</f>
        <v>0</v>
      </c>
      <c r="I6" s="494"/>
      <c r="J6" s="1427"/>
      <c r="K6" s="297"/>
      <c r="L6" s="304"/>
    </row>
    <row r="7" spans="1:256" s="302" customFormat="1" ht="12">
      <c r="A7" s="365" t="s">
        <v>54</v>
      </c>
      <c r="B7" s="1630" t="str">
        <f>'1. EDIFÍCIO 1.2. Entrada'!B4</f>
        <v>Entrada</v>
      </c>
      <c r="C7" s="1630"/>
      <c r="D7" s="1332" t="str">
        <f t="shared" ref="D7:D15" si="0">IF(E7=0,"NA",F7/E7)</f>
        <v>NA</v>
      </c>
      <c r="E7" s="455"/>
      <c r="F7" s="1512"/>
      <c r="G7" s="1338">
        <f>'1. EDIFÍCIO 1.2. Entrada'!E4</f>
        <v>0</v>
      </c>
      <c r="H7" s="496" t="str">
        <f xml:space="preserve"> IF(E7=0," ",'1. EDIFÍCIO 1.2. Entrada'!F4)</f>
        <v xml:space="preserve"> </v>
      </c>
      <c r="I7" s="468" t="str">
        <f t="shared" ref="I7:I15" si="1">IF($D7&lt;&gt;"NA",$E7/$E$17," ")</f>
        <v xml:space="preserve"> </v>
      </c>
      <c r="J7" s="497" t="str">
        <f>IF(E7=0,"NA ",H7*I7)</f>
        <v xml:space="preserve">NA </v>
      </c>
      <c r="K7" s="297"/>
    </row>
    <row r="8" spans="1:256" s="302" customFormat="1" ht="12">
      <c r="A8" s="365" t="s">
        <v>56</v>
      </c>
      <c r="B8" s="1630" t="str">
        <f>'1. EDIFÍCIO 1.3. Percurso'!B4</f>
        <v>Percurso de visita</v>
      </c>
      <c r="C8" s="1630"/>
      <c r="D8" s="1332" t="str">
        <f t="shared" si="0"/>
        <v>NA</v>
      </c>
      <c r="E8" s="455"/>
      <c r="F8" s="456"/>
      <c r="G8" s="1339">
        <f>'1. EDIFÍCIO 1.4. Loja'!E4</f>
        <v>0</v>
      </c>
      <c r="H8" s="498" t="str">
        <f>IF(E8=0," ",'1. EDIFÍCIO 1.3. Percurso'!F4)</f>
        <v xml:space="preserve"> </v>
      </c>
      <c r="I8" s="468" t="str">
        <f t="shared" si="1"/>
        <v xml:space="preserve"> </v>
      </c>
      <c r="J8" s="497" t="str">
        <f>IF(E8=0,"NA ",H8*I8)</f>
        <v xml:space="preserve">NA </v>
      </c>
      <c r="K8" s="297"/>
    </row>
    <row r="9" spans="1:256" s="302" customFormat="1" ht="12">
      <c r="A9" s="365" t="s">
        <v>57</v>
      </c>
      <c r="B9" s="1630" t="str">
        <f>'1. EDIFÍCIO 1.4. Loja'!B4</f>
        <v>Loja</v>
      </c>
      <c r="C9" s="1630"/>
      <c r="D9" s="1332" t="str">
        <f t="shared" si="0"/>
        <v>NA</v>
      </c>
      <c r="E9" s="455"/>
      <c r="F9" s="456"/>
      <c r="G9" s="1338">
        <f>'1. EDIFÍCIO 1.4. Loja'!E4</f>
        <v>0</v>
      </c>
      <c r="H9" s="496" t="str">
        <f>IF($E9=0," ",'1. EDIFÍCIO 1.4. Loja'!F4)</f>
        <v xml:space="preserve"> </v>
      </c>
      <c r="I9" s="468" t="str">
        <f t="shared" si="1"/>
        <v xml:space="preserve"> </v>
      </c>
      <c r="J9" s="497" t="str">
        <f t="shared" ref="J9:J15" si="2">IF(E9=0,"NA ",H9*I9)</f>
        <v xml:space="preserve">NA </v>
      </c>
      <c r="Q9" s="304"/>
      <c r="V9" s="304"/>
    </row>
    <row r="10" spans="1:256" s="302" customFormat="1" ht="12">
      <c r="A10" s="365" t="s">
        <v>487</v>
      </c>
      <c r="B10" s="1630" t="str">
        <f>'1. EDIFÍCIO 1.5. Auditório'!B4</f>
        <v xml:space="preserve">Auditório </v>
      </c>
      <c r="C10" s="1630"/>
      <c r="D10" s="1332" t="str">
        <f t="shared" si="0"/>
        <v>NA</v>
      </c>
      <c r="E10" s="455"/>
      <c r="F10" s="456"/>
      <c r="G10" s="1338">
        <f>'1. EDIFÍCIO 1.5. Auditório'!E4</f>
        <v>0</v>
      </c>
      <c r="H10" s="496" t="str">
        <f>IF(E10=0," ",'1. EDIFÍCIO 1.5. Auditório'!F4)</f>
        <v xml:space="preserve"> </v>
      </c>
      <c r="I10" s="468" t="str">
        <f t="shared" si="1"/>
        <v xml:space="preserve"> </v>
      </c>
      <c r="J10" s="497" t="str">
        <f t="shared" si="2"/>
        <v xml:space="preserve">NA </v>
      </c>
      <c r="N10" s="302">
        <f>540-284</f>
        <v>256</v>
      </c>
    </row>
    <row r="11" spans="1:256" s="302" customFormat="1" ht="12">
      <c r="A11" s="365" t="s">
        <v>488</v>
      </c>
      <c r="B11" s="1630" t="str">
        <f>'1. EDIFÍCIO 1.6. Jardim'!B4</f>
        <v>Jardim</v>
      </c>
      <c r="C11" s="1630"/>
      <c r="D11" s="1332" t="str">
        <f t="shared" si="0"/>
        <v>NA</v>
      </c>
      <c r="E11" s="455"/>
      <c r="F11" s="456"/>
      <c r="G11" s="1338">
        <f>'1. EDIFÍCIO 1.6. Jardim'!E4</f>
        <v>0</v>
      </c>
      <c r="H11" s="496" t="str">
        <f>IF(E11=0," ",'1. EDIFÍCIO 1.6. Jardim'!F4)</f>
        <v xml:space="preserve"> </v>
      </c>
      <c r="I11" s="468" t="str">
        <f t="shared" si="1"/>
        <v xml:space="preserve"> </v>
      </c>
      <c r="J11" s="497" t="str">
        <f t="shared" si="2"/>
        <v xml:space="preserve">NA </v>
      </c>
    </row>
    <row r="12" spans="1:256" s="302" customFormat="1" ht="12">
      <c r="A12" s="365" t="s">
        <v>489</v>
      </c>
      <c r="B12" s="1630" t="str">
        <f>'1. EDIFÍCIO 1.7. Cafetaria'!B4</f>
        <v>Cafetaria</v>
      </c>
      <c r="C12" s="1630"/>
      <c r="D12" s="1332" t="str">
        <f t="shared" si="0"/>
        <v>NA</v>
      </c>
      <c r="E12" s="455"/>
      <c r="F12" s="456"/>
      <c r="G12" s="1338">
        <f>'1. EDIFÍCIO 1.7. Cafetaria'!E4</f>
        <v>0</v>
      </c>
      <c r="H12" s="496" t="str">
        <f>IF(E12=0," ",'1. EDIFÍCIO 1.7. Cafetaria'!F4)</f>
        <v xml:space="preserve"> </v>
      </c>
      <c r="I12" s="468" t="str">
        <f t="shared" si="1"/>
        <v xml:space="preserve"> </v>
      </c>
      <c r="J12" s="497" t="str">
        <f t="shared" si="2"/>
        <v xml:space="preserve">NA </v>
      </c>
    </row>
    <row r="13" spans="1:256" s="302" customFormat="1" ht="12">
      <c r="A13" s="365" t="s">
        <v>490</v>
      </c>
      <c r="B13" s="1630" t="str">
        <f>'1. EDIFÍCIO 1.8. Biblioteca'!B4</f>
        <v>Biblioteca</v>
      </c>
      <c r="C13" s="1630"/>
      <c r="D13" s="1331" t="str">
        <f t="shared" si="0"/>
        <v>NA</v>
      </c>
      <c r="E13" s="455"/>
      <c r="F13" s="456"/>
      <c r="G13" s="1337">
        <f>'1. EDIFÍCIO 1.8. Biblioteca'!E4</f>
        <v>0</v>
      </c>
      <c r="H13" s="460" t="str">
        <f>IF(E13=0," ",'1. EDIFÍCIO 1.8. Biblioteca'!F4)</f>
        <v xml:space="preserve"> </v>
      </c>
      <c r="I13" s="463" t="str">
        <f t="shared" si="1"/>
        <v xml:space="preserve"> </v>
      </c>
      <c r="J13" s="497" t="str">
        <f t="shared" si="2"/>
        <v xml:space="preserve">NA </v>
      </c>
      <c r="K13" s="454"/>
      <c r="L13" s="459"/>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454"/>
      <c r="AJ13" s="454"/>
      <c r="AK13" s="454"/>
      <c r="AL13" s="454"/>
      <c r="AM13" s="454"/>
      <c r="AN13" s="454"/>
      <c r="AO13" s="454"/>
      <c r="AP13" s="454"/>
      <c r="AQ13" s="454"/>
      <c r="AR13" s="454"/>
      <c r="AS13" s="454"/>
      <c r="AT13" s="454"/>
      <c r="AU13" s="454"/>
      <c r="AV13" s="454"/>
      <c r="AW13" s="454"/>
      <c r="AX13" s="454"/>
      <c r="AY13" s="454"/>
      <c r="AZ13" s="454"/>
      <c r="BA13" s="454"/>
      <c r="BB13" s="454"/>
      <c r="BC13" s="454"/>
      <c r="BD13" s="454"/>
      <c r="BE13" s="454"/>
      <c r="BF13" s="454"/>
      <c r="BG13" s="454"/>
      <c r="BH13" s="454"/>
      <c r="BI13" s="454"/>
      <c r="BJ13" s="454"/>
      <c r="BK13" s="454"/>
      <c r="BL13" s="454"/>
      <c r="BM13" s="454"/>
      <c r="BN13" s="454"/>
      <c r="BO13" s="454"/>
      <c r="BP13" s="454"/>
      <c r="BQ13" s="454"/>
      <c r="BR13" s="454"/>
      <c r="BS13" s="454"/>
      <c r="BT13" s="454"/>
      <c r="BU13" s="454"/>
      <c r="BV13" s="454"/>
      <c r="BW13" s="454"/>
      <c r="BX13" s="454"/>
      <c r="BY13" s="454"/>
      <c r="BZ13" s="454"/>
      <c r="CA13" s="454"/>
      <c r="CB13" s="454"/>
      <c r="CC13" s="454"/>
      <c r="CD13" s="454"/>
      <c r="CE13" s="454"/>
      <c r="CF13" s="454"/>
      <c r="CG13" s="454"/>
      <c r="CH13" s="454"/>
      <c r="CI13" s="454"/>
      <c r="CJ13" s="454"/>
      <c r="CK13" s="454"/>
      <c r="CL13" s="454"/>
      <c r="CM13" s="454"/>
      <c r="CN13" s="454"/>
      <c r="CO13" s="454"/>
      <c r="CP13" s="454"/>
      <c r="CQ13" s="454"/>
      <c r="CR13" s="454"/>
      <c r="CS13" s="454"/>
      <c r="CT13" s="454"/>
      <c r="CU13" s="454"/>
      <c r="CV13" s="454"/>
      <c r="CW13" s="454"/>
      <c r="CX13" s="454"/>
      <c r="CY13" s="454"/>
      <c r="CZ13" s="454"/>
      <c r="DA13" s="454"/>
      <c r="DB13" s="454"/>
      <c r="DC13" s="454"/>
      <c r="DD13" s="454"/>
      <c r="DE13" s="454"/>
      <c r="DF13" s="454"/>
      <c r="DG13" s="454"/>
      <c r="DH13" s="454"/>
      <c r="DI13" s="454"/>
      <c r="DJ13" s="454"/>
      <c r="DK13" s="454"/>
      <c r="DL13" s="454"/>
      <c r="DM13" s="454"/>
      <c r="DN13" s="454"/>
      <c r="DO13" s="454"/>
      <c r="DP13" s="454"/>
      <c r="DQ13" s="454"/>
      <c r="DR13" s="454"/>
      <c r="DS13" s="454"/>
      <c r="DT13" s="454"/>
      <c r="DU13" s="454"/>
      <c r="DV13" s="454"/>
      <c r="DW13" s="454"/>
      <c r="DX13" s="454"/>
      <c r="DY13" s="454"/>
      <c r="DZ13" s="454"/>
      <c r="EA13" s="454"/>
      <c r="EB13" s="454"/>
      <c r="EC13" s="454"/>
      <c r="ED13" s="454"/>
      <c r="EE13" s="454"/>
      <c r="EF13" s="454"/>
      <c r="EG13" s="454"/>
      <c r="EH13" s="454"/>
      <c r="EI13" s="454"/>
      <c r="EJ13" s="454"/>
      <c r="EK13" s="454"/>
      <c r="EL13" s="454"/>
      <c r="EM13" s="454"/>
      <c r="EN13" s="454"/>
      <c r="EO13" s="454"/>
      <c r="EP13" s="454"/>
      <c r="EQ13" s="454"/>
      <c r="ER13" s="454"/>
      <c r="ES13" s="454"/>
      <c r="ET13" s="454"/>
      <c r="EU13" s="454"/>
      <c r="EV13" s="454"/>
      <c r="EW13" s="454"/>
      <c r="EX13" s="454"/>
      <c r="EY13" s="454"/>
      <c r="EZ13" s="454"/>
      <c r="FA13" s="454"/>
      <c r="FB13" s="454"/>
      <c r="FC13" s="454"/>
      <c r="FD13" s="454"/>
      <c r="FE13" s="454"/>
      <c r="FF13" s="454"/>
      <c r="FG13" s="454"/>
      <c r="FH13" s="454"/>
      <c r="FI13" s="454"/>
      <c r="FJ13" s="454"/>
      <c r="FK13" s="454"/>
      <c r="FL13" s="454"/>
      <c r="FM13" s="454"/>
      <c r="FN13" s="454"/>
      <c r="FO13" s="454"/>
      <c r="FP13" s="454"/>
      <c r="FQ13" s="454"/>
      <c r="FR13" s="454"/>
      <c r="FS13" s="454"/>
      <c r="FT13" s="454"/>
      <c r="FU13" s="454"/>
      <c r="FV13" s="454"/>
      <c r="FW13" s="454"/>
      <c r="FX13" s="454"/>
      <c r="FY13" s="454"/>
      <c r="FZ13" s="454"/>
      <c r="GA13" s="454"/>
      <c r="GB13" s="454"/>
      <c r="GC13" s="454"/>
      <c r="GD13" s="454"/>
      <c r="GE13" s="454"/>
      <c r="GF13" s="454"/>
      <c r="GG13" s="454"/>
      <c r="GH13" s="454"/>
      <c r="GI13" s="454"/>
      <c r="GJ13" s="454"/>
      <c r="GK13" s="454"/>
      <c r="GL13" s="454"/>
      <c r="GM13" s="454"/>
      <c r="GN13" s="454"/>
      <c r="GO13" s="454"/>
      <c r="GP13" s="454"/>
      <c r="GQ13" s="454"/>
      <c r="GR13" s="454"/>
      <c r="GS13" s="454"/>
      <c r="GT13" s="454"/>
      <c r="GU13" s="454"/>
      <c r="GV13" s="454"/>
      <c r="GW13" s="454"/>
      <c r="GX13" s="454"/>
      <c r="GY13" s="454"/>
      <c r="GZ13" s="454"/>
      <c r="HA13" s="454"/>
      <c r="HB13" s="454"/>
      <c r="HC13" s="454"/>
      <c r="HD13" s="454"/>
      <c r="HE13" s="454"/>
      <c r="HF13" s="454"/>
      <c r="HG13" s="454"/>
      <c r="HH13" s="454"/>
      <c r="HI13" s="454"/>
      <c r="HJ13" s="454"/>
      <c r="HK13" s="454"/>
      <c r="HL13" s="454"/>
      <c r="HM13" s="454"/>
      <c r="HN13" s="454"/>
      <c r="HO13" s="454"/>
      <c r="HP13" s="454"/>
      <c r="HQ13" s="454"/>
      <c r="HR13" s="454"/>
      <c r="HS13" s="454"/>
      <c r="HT13" s="454"/>
      <c r="HU13" s="454"/>
      <c r="HV13" s="454"/>
      <c r="HW13" s="454"/>
      <c r="HX13" s="454"/>
      <c r="HY13" s="454"/>
      <c r="HZ13" s="454"/>
      <c r="IA13" s="454"/>
      <c r="IB13" s="454"/>
      <c r="IC13" s="454"/>
      <c r="ID13" s="454"/>
      <c r="IE13" s="454"/>
      <c r="IF13" s="454"/>
      <c r="IG13" s="454"/>
      <c r="IH13" s="454"/>
      <c r="II13" s="454"/>
      <c r="IJ13" s="454"/>
      <c r="IK13" s="454"/>
      <c r="IL13" s="454"/>
      <c r="IM13" s="454"/>
      <c r="IN13" s="454"/>
      <c r="IO13" s="454"/>
      <c r="IP13" s="454"/>
      <c r="IQ13" s="454"/>
      <c r="IR13" s="454"/>
      <c r="IS13" s="454"/>
      <c r="IT13" s="454"/>
      <c r="IU13" s="454"/>
      <c r="IV13" s="454"/>
    </row>
    <row r="14" spans="1:256" s="302" customFormat="1" ht="12" customHeight="1">
      <c r="A14" s="365" t="s">
        <v>491</v>
      </c>
      <c r="B14" s="1630" t="str">
        <f>'1. EDIFÍCIO 1.9. Sanitários'!B4</f>
        <v>Instalações sanitárias, balneários e vestiários</v>
      </c>
      <c r="C14" s="1630"/>
      <c r="D14" s="1332" t="str">
        <f t="shared" si="0"/>
        <v>NA</v>
      </c>
      <c r="E14" s="455"/>
      <c r="F14" s="456"/>
      <c r="G14" s="1338">
        <f>'1. EDIFÍCIO 1.9. Sanitários'!E4</f>
        <v>0</v>
      </c>
      <c r="H14" s="496" t="str">
        <f>IF(E14=0," ",'1. EDIFÍCIO 1.9. Sanitários'!F5)</f>
        <v xml:space="preserve"> </v>
      </c>
      <c r="I14" s="468" t="str">
        <f t="shared" si="1"/>
        <v xml:space="preserve"> </v>
      </c>
      <c r="J14" s="497" t="str">
        <f t="shared" si="2"/>
        <v xml:space="preserve">NA </v>
      </c>
      <c r="Q14" s="304"/>
    </row>
    <row r="15" spans="1:256" s="302" customFormat="1" ht="12" customHeight="1">
      <c r="A15" s="365" t="s">
        <v>621</v>
      </c>
      <c r="B15" s="1630" t="s">
        <v>683</v>
      </c>
      <c r="C15" s="1630"/>
      <c r="D15" s="1332" t="str">
        <f t="shared" si="0"/>
        <v>NA</v>
      </c>
      <c r="E15" s="455"/>
      <c r="F15" s="456"/>
      <c r="G15" s="1338">
        <f>'1. EDIFÍCIO 1.10. SERVIÇOS'!E4</f>
        <v>0</v>
      </c>
      <c r="H15" s="496" t="str">
        <f>IF(E15=0," ",'1. EDIFÍCIO 1.10. SERVIÇOS'!F4)</f>
        <v xml:space="preserve"> </v>
      </c>
      <c r="I15" s="468" t="str">
        <f t="shared" si="1"/>
        <v xml:space="preserve"> </v>
      </c>
      <c r="J15" s="497" t="str">
        <f t="shared" si="2"/>
        <v xml:space="preserve">NA </v>
      </c>
      <c r="K15" s="304">
        <f>SUM(J7:J15)</f>
        <v>0</v>
      </c>
      <c r="Q15" s="304"/>
    </row>
    <row r="16" spans="1:256" s="1046" customFormat="1" ht="12">
      <c r="A16" s="365" t="s">
        <v>673</v>
      </c>
      <c r="B16" s="1394" t="s">
        <v>820</v>
      </c>
      <c r="G16" s="1340"/>
      <c r="H16" s="460">
        <f>SUM(H6:H15,H29:H30)/(COUNT(H6:H15,H29:H30))</f>
        <v>0</v>
      </c>
      <c r="J16" s="1335"/>
      <c r="Q16" s="1335"/>
      <c r="V16" s="1335"/>
    </row>
    <row r="17" spans="1:256" s="473" customFormat="1" ht="12">
      <c r="A17" s="365" t="s">
        <v>682</v>
      </c>
      <c r="B17" s="470" t="s">
        <v>542</v>
      </c>
      <c r="C17" s="470"/>
      <c r="D17" s="1334" t="str">
        <f>IF(F17=0,"0%",F17/E17)</f>
        <v>0%</v>
      </c>
      <c r="E17" s="471">
        <f>SUM(E7:E15,E19)</f>
        <v>0</v>
      </c>
      <c r="F17" s="472">
        <f>SUM(F7:F15,F19)</f>
        <v>0</v>
      </c>
      <c r="G17" s="1341"/>
      <c r="H17" s="460" t="str">
        <f>D17</f>
        <v>0%</v>
      </c>
      <c r="I17" s="469"/>
      <c r="L17" s="314" t="s">
        <v>391</v>
      </c>
      <c r="AC17" s="469"/>
    </row>
    <row r="18" spans="1:256" s="436" customFormat="1" ht="11.25" hidden="1" customHeight="1">
      <c r="A18" s="452"/>
      <c r="C18" s="437"/>
      <c r="D18" s="438"/>
      <c r="E18" s="439"/>
      <c r="F18" s="440"/>
      <c r="G18" s="1342"/>
      <c r="H18" s="1255"/>
      <c r="I18" s="441"/>
      <c r="J18" s="441"/>
    </row>
    <row r="19" spans="1:256" s="436" customFormat="1" ht="11.25" hidden="1" customHeight="1">
      <c r="A19" s="477">
        <v>3</v>
      </c>
      <c r="B19" s="1630" t="str">
        <f>IF(D28="NA"," ",B28)</f>
        <v xml:space="preserve"> </v>
      </c>
      <c r="C19" s="1630"/>
      <c r="D19" s="1395" t="str">
        <f>D28</f>
        <v>NA</v>
      </c>
      <c r="E19" s="461">
        <f>E28</f>
        <v>0</v>
      </c>
      <c r="F19" s="462">
        <f>F28</f>
        <v>0</v>
      </c>
      <c r="G19" s="1396">
        <f>G28</f>
        <v>0</v>
      </c>
      <c r="H19" s="496">
        <f>H28</f>
        <v>0</v>
      </c>
      <c r="I19" s="468"/>
      <c r="J19" s="497"/>
    </row>
    <row r="20" spans="1:256" s="436" customFormat="1" ht="11.25" customHeight="1">
      <c r="A20" s="452"/>
      <c r="B20" s="439"/>
      <c r="C20" s="437"/>
      <c r="D20" s="438"/>
      <c r="E20" s="439"/>
      <c r="F20" s="440"/>
      <c r="G20" s="1342"/>
      <c r="H20" s="442"/>
      <c r="I20" s="441"/>
      <c r="J20" s="441"/>
    </row>
    <row r="21" spans="1:256" s="443" customFormat="1" ht="12">
      <c r="A21" s="478">
        <v>2</v>
      </c>
      <c r="B21" s="285" t="s">
        <v>25</v>
      </c>
      <c r="C21" s="285"/>
      <c r="D21" s="285"/>
      <c r="E21" s="435"/>
      <c r="F21" s="435"/>
      <c r="G21" s="1343">
        <f>'2. LOCALIZAÇÃO'!E4</f>
        <v>0</v>
      </c>
      <c r="H21" s="285"/>
      <c r="I21" s="285"/>
      <c r="J21" s="336">
        <f>'2. LOCALIZAÇÃO'!F4</f>
        <v>0</v>
      </c>
    </row>
    <row r="22" spans="1:256" s="302" customFormat="1" ht="12">
      <c r="A22" s="365"/>
      <c r="B22" s="479" t="s">
        <v>551</v>
      </c>
      <c r="C22" s="458"/>
      <c r="D22" s="480"/>
      <c r="E22" s="464"/>
      <c r="F22" s="465"/>
      <c r="G22" s="1344">
        <f>'2. LOCALIZAÇÃO'!E12</f>
        <v>0</v>
      </c>
      <c r="H22" s="501"/>
      <c r="I22" s="501"/>
      <c r="J22" s="463">
        <f>'2. LOCALIZAÇÃO'!F5</f>
        <v>0</v>
      </c>
    </row>
    <row r="23" spans="1:256" s="302" customFormat="1" ht="12">
      <c r="A23" s="365"/>
      <c r="B23" s="481" t="str">
        <f>'2. LOCALIZAÇÃO'!B12</f>
        <v>No interior</v>
      </c>
      <c r="C23" s="457"/>
      <c r="D23" s="482"/>
      <c r="E23" s="466"/>
      <c r="F23" s="467"/>
      <c r="G23" s="1345">
        <f>'2. LOCALIZAÇÃO'!E12</f>
        <v>0</v>
      </c>
      <c r="H23" s="502"/>
      <c r="I23" s="502"/>
      <c r="J23" s="468">
        <f>'2. LOCALIZAÇÃO'!F12</f>
        <v>0</v>
      </c>
    </row>
    <row r="24" spans="1:256" s="302" customFormat="1" ht="12">
      <c r="A24" s="365"/>
      <c r="B24" s="479" t="s">
        <v>398</v>
      </c>
      <c r="C24" s="458"/>
      <c r="D24" s="480"/>
      <c r="E24" s="464"/>
      <c r="F24" s="465"/>
      <c r="G24" s="1344">
        <f>'2. LOCALIZAÇÃO'!E22</f>
        <v>0</v>
      </c>
      <c r="H24" s="501"/>
      <c r="I24" s="501"/>
      <c r="J24" s="463">
        <f>'2. LOCALIZAÇÃO'!F22</f>
        <v>0</v>
      </c>
      <c r="K24" s="454"/>
      <c r="L24" s="454"/>
      <c r="M24" s="454"/>
      <c r="N24" s="454"/>
      <c r="O24" s="454"/>
      <c r="P24" s="454"/>
      <c r="Q24" s="454"/>
      <c r="R24" s="454"/>
      <c r="S24" s="454"/>
      <c r="T24" s="454"/>
      <c r="U24" s="454"/>
      <c r="V24" s="454"/>
      <c r="W24" s="454"/>
      <c r="X24" s="454"/>
      <c r="Y24" s="454"/>
      <c r="Z24" s="454"/>
      <c r="AA24" s="454"/>
      <c r="AB24" s="454"/>
      <c r="AC24" s="454"/>
      <c r="AD24" s="454"/>
      <c r="AE24" s="454"/>
      <c r="AF24" s="454"/>
      <c r="AG24" s="454"/>
      <c r="AH24" s="454"/>
      <c r="AI24" s="454"/>
      <c r="AJ24" s="454"/>
      <c r="AK24" s="454"/>
      <c r="AL24" s="454"/>
      <c r="AM24" s="454"/>
      <c r="AN24" s="454"/>
      <c r="AO24" s="454"/>
      <c r="AP24" s="454"/>
      <c r="AQ24" s="454"/>
      <c r="AR24" s="454"/>
      <c r="AS24" s="454"/>
      <c r="AT24" s="454"/>
      <c r="AU24" s="454"/>
      <c r="AV24" s="454"/>
      <c r="AW24" s="454"/>
      <c r="AX24" s="454"/>
      <c r="AY24" s="454"/>
      <c r="AZ24" s="454"/>
      <c r="BA24" s="454"/>
      <c r="BB24" s="454"/>
      <c r="BC24" s="454"/>
      <c r="BD24" s="454"/>
      <c r="BE24" s="454"/>
      <c r="BF24" s="454"/>
      <c r="BG24" s="454"/>
      <c r="BH24" s="454"/>
      <c r="BI24" s="454"/>
      <c r="BJ24" s="454"/>
      <c r="BK24" s="454"/>
      <c r="BL24" s="454"/>
      <c r="BM24" s="454"/>
      <c r="BN24" s="454"/>
      <c r="BO24" s="454"/>
      <c r="BP24" s="454"/>
      <c r="BQ24" s="454"/>
      <c r="BR24" s="454"/>
      <c r="BS24" s="454"/>
      <c r="BT24" s="454"/>
      <c r="BU24" s="454"/>
      <c r="BV24" s="454"/>
      <c r="BW24" s="454"/>
      <c r="BX24" s="454"/>
      <c r="BY24" s="454"/>
      <c r="BZ24" s="454"/>
      <c r="CA24" s="454"/>
      <c r="CB24" s="454"/>
      <c r="CC24" s="454"/>
      <c r="CD24" s="454"/>
      <c r="CE24" s="454"/>
      <c r="CF24" s="454"/>
      <c r="CG24" s="454"/>
      <c r="CH24" s="454"/>
      <c r="CI24" s="454"/>
      <c r="CJ24" s="454"/>
      <c r="CK24" s="454"/>
      <c r="CL24" s="454"/>
      <c r="CM24" s="454"/>
      <c r="CN24" s="454"/>
      <c r="CO24" s="454"/>
      <c r="CP24" s="454"/>
      <c r="CQ24" s="454"/>
      <c r="CR24" s="454"/>
      <c r="CS24" s="454"/>
      <c r="CT24" s="454"/>
      <c r="CU24" s="454"/>
      <c r="CV24" s="454"/>
      <c r="CW24" s="454"/>
      <c r="CX24" s="454"/>
      <c r="CY24" s="454"/>
      <c r="CZ24" s="454"/>
      <c r="DA24" s="454"/>
      <c r="DB24" s="454"/>
      <c r="DC24" s="454"/>
      <c r="DD24" s="454"/>
      <c r="DE24" s="454"/>
      <c r="DF24" s="454"/>
      <c r="DG24" s="454"/>
      <c r="DH24" s="454"/>
      <c r="DI24" s="454"/>
      <c r="DJ24" s="454"/>
      <c r="DK24" s="454"/>
      <c r="DL24" s="454"/>
      <c r="DM24" s="454"/>
      <c r="DN24" s="454"/>
      <c r="DO24" s="454"/>
      <c r="DP24" s="454"/>
      <c r="DQ24" s="454"/>
      <c r="DR24" s="454"/>
      <c r="DS24" s="454"/>
      <c r="DT24" s="454"/>
      <c r="DU24" s="454"/>
      <c r="DV24" s="454"/>
      <c r="DW24" s="454"/>
      <c r="DX24" s="454"/>
      <c r="DY24" s="454"/>
      <c r="DZ24" s="454"/>
      <c r="EA24" s="454"/>
      <c r="EB24" s="454"/>
      <c r="EC24" s="454"/>
      <c r="ED24" s="454"/>
      <c r="EE24" s="454"/>
      <c r="EF24" s="454"/>
      <c r="EG24" s="454"/>
      <c r="EH24" s="454"/>
      <c r="EI24" s="454"/>
      <c r="EJ24" s="454"/>
      <c r="EK24" s="454"/>
      <c r="EL24" s="454"/>
      <c r="EM24" s="454"/>
      <c r="EN24" s="454"/>
      <c r="EO24" s="454"/>
      <c r="EP24" s="454"/>
      <c r="EQ24" s="454"/>
      <c r="ER24" s="454"/>
      <c r="ES24" s="454"/>
      <c r="ET24" s="454"/>
      <c r="EU24" s="454"/>
      <c r="EV24" s="454"/>
      <c r="EW24" s="454"/>
      <c r="EX24" s="454"/>
      <c r="EY24" s="454"/>
      <c r="EZ24" s="454"/>
      <c r="FA24" s="454"/>
      <c r="FB24" s="454"/>
      <c r="FC24" s="454"/>
      <c r="FD24" s="454"/>
      <c r="FE24" s="454"/>
      <c r="FF24" s="454"/>
      <c r="FG24" s="454"/>
      <c r="FH24" s="454"/>
      <c r="FI24" s="454"/>
      <c r="FJ24" s="454"/>
      <c r="FK24" s="454"/>
      <c r="FL24" s="454"/>
      <c r="FM24" s="454"/>
      <c r="FN24" s="454"/>
      <c r="FO24" s="454"/>
      <c r="FP24" s="454"/>
      <c r="FQ24" s="454"/>
      <c r="FR24" s="454"/>
      <c r="FS24" s="454"/>
      <c r="FT24" s="454"/>
      <c r="FU24" s="454"/>
      <c r="FV24" s="454"/>
      <c r="FW24" s="454"/>
      <c r="FX24" s="454"/>
      <c r="FY24" s="454"/>
      <c r="FZ24" s="454"/>
      <c r="GA24" s="454"/>
      <c r="GB24" s="454"/>
      <c r="GC24" s="454"/>
      <c r="GD24" s="454"/>
      <c r="GE24" s="454"/>
      <c r="GF24" s="454"/>
      <c r="GG24" s="454"/>
      <c r="GH24" s="454"/>
      <c r="GI24" s="454"/>
      <c r="GJ24" s="454"/>
      <c r="GK24" s="454"/>
      <c r="GL24" s="454"/>
      <c r="GM24" s="454"/>
      <c r="GN24" s="454"/>
      <c r="GO24" s="454"/>
      <c r="GP24" s="454"/>
      <c r="GQ24" s="454"/>
      <c r="GR24" s="454"/>
      <c r="GS24" s="454"/>
      <c r="GT24" s="454"/>
      <c r="GU24" s="454"/>
      <c r="GV24" s="454"/>
      <c r="GW24" s="454"/>
      <c r="GX24" s="454"/>
      <c r="GY24" s="454"/>
      <c r="GZ24" s="454"/>
      <c r="HA24" s="454"/>
      <c r="HB24" s="454"/>
      <c r="HC24" s="454"/>
      <c r="HD24" s="454"/>
      <c r="HE24" s="454"/>
      <c r="HF24" s="454"/>
      <c r="HG24" s="454"/>
      <c r="HH24" s="454"/>
      <c r="HI24" s="454"/>
      <c r="HJ24" s="454"/>
      <c r="HK24" s="454"/>
      <c r="HL24" s="454"/>
      <c r="HM24" s="454"/>
      <c r="HN24" s="454"/>
      <c r="HO24" s="454"/>
      <c r="HP24" s="454"/>
      <c r="HQ24" s="454"/>
      <c r="HR24" s="454"/>
      <c r="HS24" s="454"/>
      <c r="HT24" s="454"/>
      <c r="HU24" s="454"/>
      <c r="HV24" s="454"/>
      <c r="HW24" s="454"/>
      <c r="HX24" s="454"/>
      <c r="HY24" s="454"/>
      <c r="HZ24" s="454"/>
      <c r="IA24" s="454"/>
      <c r="IB24" s="454"/>
      <c r="IC24" s="454"/>
      <c r="ID24" s="454"/>
      <c r="IE24" s="454"/>
      <c r="IF24" s="454"/>
      <c r="IG24" s="454"/>
      <c r="IH24" s="454"/>
      <c r="II24" s="454"/>
      <c r="IJ24" s="454"/>
      <c r="IK24" s="454"/>
      <c r="IL24" s="454"/>
      <c r="IM24" s="454"/>
      <c r="IN24" s="454"/>
      <c r="IO24" s="454"/>
      <c r="IP24" s="454"/>
      <c r="IQ24" s="454"/>
      <c r="IR24" s="454"/>
      <c r="IS24" s="454"/>
      <c r="IT24" s="454"/>
      <c r="IU24" s="454"/>
      <c r="IV24" s="454"/>
    </row>
    <row r="25" spans="1:256" s="302" customFormat="1" ht="12">
      <c r="A25" s="365"/>
      <c r="B25" s="483" t="s">
        <v>399</v>
      </c>
      <c r="C25" s="457"/>
      <c r="D25" s="482"/>
      <c r="E25" s="467"/>
      <c r="F25" s="467"/>
      <c r="G25" s="1336">
        <f>'2. LOCALIZAÇÃO'!E33</f>
        <v>0</v>
      </c>
      <c r="H25" s="502"/>
      <c r="I25" s="502"/>
      <c r="J25" s="468">
        <f>'2. LOCALIZAÇÃO'!F33</f>
        <v>0</v>
      </c>
    </row>
    <row r="26" spans="1:256" s="302" customFormat="1" ht="6" customHeight="1">
      <c r="A26" s="365"/>
      <c r="B26" s="483"/>
      <c r="C26" s="457"/>
      <c r="D26" s="482"/>
      <c r="E26" s="467"/>
      <c r="F26" s="467"/>
      <c r="G26" s="1336"/>
      <c r="H26" s="502"/>
      <c r="I26" s="502"/>
      <c r="J26" s="468"/>
    </row>
    <row r="27" spans="1:256" s="444" customFormat="1" ht="43.7" customHeight="1">
      <c r="C27" s="500"/>
      <c r="D27" s="446" t="s">
        <v>539</v>
      </c>
      <c r="E27" s="431" t="s">
        <v>533</v>
      </c>
      <c r="F27" s="432" t="s">
        <v>544</v>
      </c>
      <c r="G27" s="1324" t="s">
        <v>510</v>
      </c>
      <c r="H27" s="337" t="s">
        <v>840</v>
      </c>
      <c r="I27" s="504" t="s">
        <v>658</v>
      </c>
      <c r="J27" s="252" t="s">
        <v>841</v>
      </c>
    </row>
    <row r="28" spans="1:256" s="444" customFormat="1" ht="12.6" customHeight="1">
      <c r="A28" s="478">
        <v>3</v>
      </c>
      <c r="B28" s="285" t="s">
        <v>6</v>
      </c>
      <c r="C28" s="285"/>
      <c r="D28" s="460" t="str">
        <f>IF(E28=0,"NA",F28/E28)</f>
        <v>NA</v>
      </c>
      <c r="E28" s="434">
        <f>$E$29+$E$30</f>
        <v>0</v>
      </c>
      <c r="F28" s="434">
        <f>$F$29+$F$30</f>
        <v>0</v>
      </c>
      <c r="G28" s="1346">
        <f>G29+G30</f>
        <v>0</v>
      </c>
      <c r="H28" s="1400">
        <f>IF(E28=0,0,(SUM((E29/E28*H29),(E30/E28*H30))))</f>
        <v>0</v>
      </c>
      <c r="I28" s="433">
        <f>IF(E17=0,0,E28/E17)</f>
        <v>0</v>
      </c>
      <c r="J28" s="335">
        <f>SUM(J29:J30)</f>
        <v>0</v>
      </c>
      <c r="K28" s="297">
        <f>COUNTA(E29:F30)</f>
        <v>0</v>
      </c>
      <c r="V28" s="1510" t="e">
        <f>E29/E$28</f>
        <v>#DIV/0!</v>
      </c>
    </row>
    <row r="29" spans="1:256" s="299" customFormat="1" ht="12">
      <c r="A29" s="377" t="s">
        <v>365</v>
      </c>
      <c r="B29" s="1403" t="str">
        <f>'3.1 EXPOSIÇÃO  1'!B4</f>
        <v xml:space="preserve">Exposição Permanente </v>
      </c>
      <c r="C29" s="1403"/>
      <c r="D29" s="460" t="str">
        <f>IF(E29=0,"NA",F29/E29)</f>
        <v>NA</v>
      </c>
      <c r="E29" s="455"/>
      <c r="F29" s="456"/>
      <c r="G29" s="1349">
        <f>IF(E29=0,0,'3.1 EXPOSIÇÃO  1'!E4)</f>
        <v>0</v>
      </c>
      <c r="H29" s="1400">
        <f>IF(E29=0,0,'3.1 EXPOSIÇÃO  1'!F4)</f>
        <v>0</v>
      </c>
      <c r="I29" s="1401" t="str">
        <f>IF(E29=0,"0%",E29/E$17)</f>
        <v>0%</v>
      </c>
      <c r="J29" s="1402">
        <f>PRODUCT(H29,I29)</f>
        <v>0</v>
      </c>
      <c r="L29" s="298" t="s">
        <v>646</v>
      </c>
      <c r="V29" s="1510" t="e">
        <f>E30/E$28</f>
        <v>#DIV/0!</v>
      </c>
    </row>
    <row r="30" spans="1:256" s="299" customFormat="1" ht="12">
      <c r="A30" s="377" t="s">
        <v>366</v>
      </c>
      <c r="B30" s="1403" t="str">
        <f>'3.2 EXPOSIÇÃO 2'!B4</f>
        <v>Exposição temporária "  "</v>
      </c>
      <c r="C30" s="1403"/>
      <c r="D30" s="460" t="str">
        <f>IF(E30=0,"NA",F30/E30)</f>
        <v>NA</v>
      </c>
      <c r="E30" s="455"/>
      <c r="F30" s="456"/>
      <c r="G30" s="1349">
        <f>IF(E30=0,0,'3.2 EXPOSIÇÃO 2'!E4)</f>
        <v>0</v>
      </c>
      <c r="H30" s="1400">
        <f>IF(E30=0,0,'3.2 EXPOSIÇÃO 2'!F4)</f>
        <v>0</v>
      </c>
      <c r="I30" s="1401" t="str">
        <f>IF(E30=0,"0%",E30/E$17)</f>
        <v>0%</v>
      </c>
      <c r="J30" s="1402">
        <f>PRODUCT(H30,I30)</f>
        <v>0</v>
      </c>
    </row>
    <row r="31" spans="1:256" s="1046" customFormat="1" ht="12">
      <c r="A31" s="918"/>
      <c r="B31" s="473"/>
      <c r="C31" s="916"/>
      <c r="D31" s="474"/>
      <c r="E31" s="473"/>
      <c r="F31" s="503"/>
      <c r="G31" s="1347"/>
      <c r="H31" s="469"/>
      <c r="I31" s="916"/>
      <c r="J31" s="916"/>
    </row>
    <row r="32" spans="1:256" s="321" customFormat="1" ht="12" customHeight="1">
      <c r="A32" s="937" t="s">
        <v>365</v>
      </c>
      <c r="B32" s="938" t="str">
        <f>IF(E28=0," ",'3.1 EXPOSIÇÃO  1'!B4)</f>
        <v xml:space="preserve"> </v>
      </c>
      <c r="C32" s="380"/>
      <c r="D32" s="380"/>
      <c r="E32" s="380"/>
      <c r="F32" s="380"/>
      <c r="G32" s="1350">
        <f>'3.1 EXPOSIÇÃO  1'!E4</f>
        <v>0</v>
      </c>
      <c r="H32" s="380"/>
      <c r="I32" s="380"/>
      <c r="J32" s="380">
        <f>'3.1 EXPOSIÇÃO  1'!F4</f>
        <v>0</v>
      </c>
    </row>
    <row r="33" spans="1:256" s="313" customFormat="1" ht="12">
      <c r="A33" s="918"/>
      <c r="B33" s="919" t="s">
        <v>473</v>
      </c>
      <c r="C33" s="920"/>
      <c r="D33" s="921"/>
      <c r="E33" s="922"/>
      <c r="F33" s="923"/>
      <c r="G33" s="1348">
        <f>'3.1 EXPOSIÇÃO  1'!E9</f>
        <v>0</v>
      </c>
      <c r="H33" s="1325"/>
      <c r="I33" s="924"/>
      <c r="J33" s="1412">
        <f>'3.1 EXPOSIÇÃO  1'!F9</f>
        <v>0</v>
      </c>
      <c r="M33" s="298" t="s">
        <v>647</v>
      </c>
    </row>
    <row r="34" spans="1:256" s="930" customFormat="1" ht="12" customHeight="1">
      <c r="A34" s="918"/>
      <c r="B34" s="925" t="s">
        <v>441</v>
      </c>
      <c r="C34" s="926"/>
      <c r="D34" s="926"/>
      <c r="E34" s="927"/>
      <c r="F34" s="928"/>
      <c r="G34" s="1349">
        <f>'3.1 EXPOSIÇÃO  1'!E26</f>
        <v>0</v>
      </c>
      <c r="H34" s="929"/>
      <c r="I34" s="929"/>
      <c r="J34" s="1412">
        <f>'3.1 EXPOSIÇÃO  1'!F26</f>
        <v>0</v>
      </c>
      <c r="L34" s="931"/>
    </row>
    <row r="35" spans="1:256" s="930" customFormat="1" ht="13.5" customHeight="1">
      <c r="A35" s="918"/>
      <c r="B35" s="925" t="s">
        <v>442</v>
      </c>
      <c r="C35" s="926"/>
      <c r="D35" s="926"/>
      <c r="E35" s="927"/>
      <c r="F35" s="928"/>
      <c r="G35" s="1349">
        <f>'3.1 EXPOSIÇÃO  1'!E34</f>
        <v>0</v>
      </c>
      <c r="H35" s="929"/>
      <c r="I35" s="929"/>
      <c r="J35" s="1412">
        <f>'3.1 EXPOSIÇÃO  1'!F34</f>
        <v>0</v>
      </c>
      <c r="L35" s="931"/>
    </row>
    <row r="36" spans="1:256" s="930" customFormat="1" ht="12">
      <c r="A36" s="918"/>
      <c r="B36" s="925" t="s">
        <v>476</v>
      </c>
      <c r="C36" s="926"/>
      <c r="D36" s="926"/>
      <c r="E36" s="927"/>
      <c r="F36" s="928"/>
      <c r="G36" s="1349">
        <f>'3.1 EXPOSIÇÃO  1'!E54</f>
        <v>0</v>
      </c>
      <c r="H36" s="929"/>
      <c r="I36" s="929"/>
      <c r="J36" s="1412">
        <f>'3.1 EXPOSIÇÃO  1'!F54</f>
        <v>0</v>
      </c>
      <c r="L36" s="931"/>
    </row>
    <row r="37" spans="1:256" s="930" customFormat="1" ht="12">
      <c r="A37" s="918"/>
      <c r="B37" s="925" t="s">
        <v>478</v>
      </c>
      <c r="C37" s="926"/>
      <c r="D37" s="926"/>
      <c r="E37" s="927"/>
      <c r="F37" s="932"/>
      <c r="G37" s="1349">
        <f>'3.1 EXPOSIÇÃO  1'!E85</f>
        <v>0</v>
      </c>
      <c r="H37" s="929"/>
      <c r="I37" s="929"/>
      <c r="J37" s="1412">
        <f>'3.1 EXPOSIÇÃO  1'!F85</f>
        <v>0</v>
      </c>
      <c r="L37" s="931"/>
    </row>
    <row r="38" spans="1:256" s="930" customFormat="1" ht="12">
      <c r="A38" s="918"/>
      <c r="B38" s="925" t="s">
        <v>483</v>
      </c>
      <c r="C38" s="926"/>
      <c r="D38" s="926"/>
      <c r="E38" s="927"/>
      <c r="F38" s="928"/>
      <c r="G38" s="1349">
        <f>'3.1 EXPOSIÇÃO  1'!E110</f>
        <v>0</v>
      </c>
      <c r="H38" s="929"/>
      <c r="I38" s="929"/>
      <c r="J38" s="1412">
        <f>'3.1 EXPOSIÇÃO  1'!F110</f>
        <v>0</v>
      </c>
      <c r="L38" s="931"/>
    </row>
    <row r="39" spans="1:256" s="930" customFormat="1" ht="12">
      <c r="A39" s="918"/>
      <c r="B39" s="925" t="s">
        <v>484</v>
      </c>
      <c r="C39" s="926"/>
      <c r="D39" s="926"/>
      <c r="E39" s="927"/>
      <c r="F39" s="928"/>
      <c r="G39" s="1349">
        <f>'3.1 EXPOSIÇÃO  1'!E118</f>
        <v>0</v>
      </c>
      <c r="H39" s="929"/>
      <c r="I39" s="929"/>
      <c r="J39" s="1412">
        <f>'3.1 EXPOSIÇÃO  1'!F118</f>
        <v>0</v>
      </c>
      <c r="L39" s="298" t="s">
        <v>534</v>
      </c>
    </row>
    <row r="40" spans="1:256" s="930" customFormat="1" ht="6" customHeight="1">
      <c r="A40" s="918"/>
      <c r="B40" s="933"/>
      <c r="C40" s="934"/>
      <c r="D40" s="934"/>
      <c r="E40" s="935"/>
      <c r="F40" s="918"/>
      <c r="G40" s="1347"/>
      <c r="H40" s="916"/>
      <c r="I40" s="936"/>
      <c r="J40" s="936"/>
      <c r="L40" s="931"/>
    </row>
    <row r="41" spans="1:256" s="321" customFormat="1" ht="12" customHeight="1">
      <c r="A41" s="937" t="s">
        <v>366</v>
      </c>
      <c r="B41" s="938" t="str">
        <f>IF(E29=0," ",'3.2 EXPOSIÇÃO 2'!B4)</f>
        <v xml:space="preserve"> </v>
      </c>
      <c r="C41" s="380"/>
      <c r="D41" s="380"/>
      <c r="E41" s="380"/>
      <c r="F41" s="380"/>
      <c r="G41" s="1350">
        <f>'3.2 EXPOSIÇÃO 2'!E4</f>
        <v>0</v>
      </c>
      <c r="H41" s="380"/>
      <c r="I41" s="380"/>
      <c r="J41" s="380">
        <f>'3.2 EXPOSIÇÃO 2'!F4</f>
        <v>0</v>
      </c>
    </row>
    <row r="42" spans="1:256" s="313" customFormat="1" ht="12">
      <c r="A42" s="918"/>
      <c r="B42" s="919" t="s">
        <v>473</v>
      </c>
      <c r="C42" s="920"/>
      <c r="D42" s="921"/>
      <c r="E42" s="922"/>
      <c r="F42" s="923"/>
      <c r="G42" s="1351">
        <f>'3.2 EXPOSIÇÃO 2'!E9</f>
        <v>0</v>
      </c>
      <c r="H42" s="924"/>
      <c r="I42" s="924"/>
      <c r="J42" s="1413">
        <f>'3.2 EXPOSIÇÃO 2'!F9</f>
        <v>0</v>
      </c>
      <c r="L42" s="298"/>
    </row>
    <row r="43" spans="1:256" s="930" customFormat="1" ht="12" customHeight="1">
      <c r="A43" s="918"/>
      <c r="B43" s="925" t="s">
        <v>441</v>
      </c>
      <c r="C43" s="926"/>
      <c r="D43" s="926"/>
      <c r="E43" s="927"/>
      <c r="F43" s="928"/>
      <c r="G43" s="1351">
        <f>'3.2 EXPOSIÇÃO 2'!E26</f>
        <v>0</v>
      </c>
      <c r="H43" s="929"/>
      <c r="I43" s="929"/>
      <c r="J43" s="1412">
        <f>'3.2 EXPOSIÇÃO 2'!F26</f>
        <v>0</v>
      </c>
      <c r="L43" s="931"/>
    </row>
    <row r="44" spans="1:256" s="930" customFormat="1" ht="13.5" customHeight="1">
      <c r="A44" s="918"/>
      <c r="B44" s="925" t="s">
        <v>442</v>
      </c>
      <c r="C44" s="926"/>
      <c r="D44" s="926"/>
      <c r="E44" s="927"/>
      <c r="F44" s="928"/>
      <c r="G44" s="1351">
        <f>'3.2 EXPOSIÇÃO 2'!E34</f>
        <v>0</v>
      </c>
      <c r="H44" s="929"/>
      <c r="I44" s="929"/>
      <c r="J44" s="1412">
        <f>'3.2 EXPOSIÇÃO 2'!F34</f>
        <v>0</v>
      </c>
      <c r="L44" s="931"/>
    </row>
    <row r="45" spans="1:256" s="930" customFormat="1" ht="12">
      <c r="A45" s="918"/>
      <c r="B45" s="925" t="s">
        <v>476</v>
      </c>
      <c r="C45" s="926"/>
      <c r="D45" s="926"/>
      <c r="E45" s="927"/>
      <c r="F45" s="928"/>
      <c r="G45" s="1351">
        <f>'3.2 EXPOSIÇÃO 2'!E54</f>
        <v>0</v>
      </c>
      <c r="H45" s="929"/>
      <c r="I45" s="929"/>
      <c r="J45" s="1412">
        <f>'3.2 EXPOSIÇÃO 2'!F54</f>
        <v>0</v>
      </c>
      <c r="L45" s="931"/>
    </row>
    <row r="46" spans="1:256" s="930" customFormat="1" ht="12">
      <c r="A46" s="918"/>
      <c r="B46" s="925" t="s">
        <v>478</v>
      </c>
      <c r="C46" s="926"/>
      <c r="D46" s="926"/>
      <c r="E46" s="927"/>
      <c r="F46" s="928"/>
      <c r="G46" s="1351">
        <f>'3.2 EXPOSIÇÃO 2'!E85</f>
        <v>0</v>
      </c>
      <c r="H46" s="929"/>
      <c r="I46" s="929"/>
      <c r="J46" s="1412">
        <f>'3.2 EXPOSIÇÃO 2'!F85</f>
        <v>0</v>
      </c>
      <c r="L46" s="931"/>
    </row>
    <row r="47" spans="1:256" s="930" customFormat="1" ht="12">
      <c r="A47" s="918"/>
      <c r="B47" s="939" t="s">
        <v>483</v>
      </c>
      <c r="C47" s="940"/>
      <c r="D47" s="940"/>
      <c r="E47" s="941"/>
      <c r="F47" s="942"/>
      <c r="G47" s="1351">
        <f>'3.2 EXPOSIÇÃO 2'!E110</f>
        <v>0</v>
      </c>
      <c r="H47" s="943"/>
      <c r="I47" s="943"/>
      <c r="J47" s="1412">
        <f>'3.2 EXPOSIÇÃO 2'!F110</f>
        <v>0</v>
      </c>
      <c r="L47" s="945"/>
      <c r="M47" s="944"/>
      <c r="N47" s="944"/>
      <c r="O47" s="944"/>
      <c r="P47" s="944"/>
      <c r="Q47" s="944"/>
      <c r="R47" s="944"/>
      <c r="S47" s="944"/>
      <c r="T47" s="944"/>
      <c r="U47" s="944"/>
      <c r="V47" s="944"/>
      <c r="W47" s="944"/>
      <c r="X47" s="944"/>
      <c r="Y47" s="944"/>
      <c r="Z47" s="944"/>
      <c r="AA47" s="944"/>
      <c r="AB47" s="944"/>
      <c r="AC47" s="944"/>
      <c r="AD47" s="944"/>
      <c r="AE47" s="944"/>
      <c r="AF47" s="944"/>
      <c r="AG47" s="944"/>
      <c r="AH47" s="944"/>
      <c r="AI47" s="944"/>
      <c r="AJ47" s="944"/>
      <c r="AK47" s="944"/>
      <c r="AL47" s="944"/>
      <c r="AM47" s="944"/>
      <c r="AN47" s="944"/>
      <c r="AO47" s="944"/>
      <c r="AP47" s="944"/>
      <c r="AQ47" s="944"/>
      <c r="AR47" s="944"/>
      <c r="AS47" s="944"/>
      <c r="AT47" s="944"/>
      <c r="AU47" s="944"/>
      <c r="AV47" s="944"/>
      <c r="AW47" s="944"/>
      <c r="AX47" s="944"/>
      <c r="AY47" s="944"/>
      <c r="AZ47" s="944"/>
      <c r="BA47" s="944"/>
      <c r="BB47" s="944"/>
      <c r="BC47" s="944"/>
      <c r="BD47" s="944"/>
      <c r="BE47" s="944"/>
      <c r="BF47" s="944"/>
      <c r="BG47" s="944"/>
      <c r="BH47" s="944"/>
      <c r="BI47" s="944"/>
      <c r="BJ47" s="944"/>
      <c r="BK47" s="944"/>
      <c r="BL47" s="944"/>
      <c r="BM47" s="944"/>
      <c r="BN47" s="944"/>
      <c r="BO47" s="944"/>
      <c r="BP47" s="944"/>
      <c r="BQ47" s="944"/>
      <c r="BR47" s="944"/>
      <c r="BS47" s="944"/>
      <c r="BT47" s="944"/>
      <c r="BU47" s="944"/>
      <c r="BV47" s="944"/>
      <c r="BW47" s="944"/>
      <c r="BX47" s="944"/>
      <c r="BY47" s="944"/>
      <c r="BZ47" s="944"/>
      <c r="CA47" s="944"/>
      <c r="CB47" s="944"/>
      <c r="CC47" s="944"/>
      <c r="CD47" s="944"/>
      <c r="CE47" s="944"/>
      <c r="CF47" s="944"/>
      <c r="CG47" s="944"/>
      <c r="CH47" s="944"/>
      <c r="CI47" s="944"/>
      <c r="CJ47" s="944"/>
      <c r="CK47" s="944"/>
      <c r="CL47" s="944"/>
      <c r="CM47" s="944"/>
      <c r="CN47" s="944"/>
      <c r="CO47" s="944"/>
      <c r="CP47" s="944"/>
      <c r="CQ47" s="944"/>
      <c r="CR47" s="944"/>
      <c r="CS47" s="944"/>
      <c r="CT47" s="944"/>
      <c r="CU47" s="944"/>
      <c r="CV47" s="944"/>
      <c r="CW47" s="944"/>
      <c r="CX47" s="944"/>
      <c r="CY47" s="944"/>
      <c r="CZ47" s="944"/>
      <c r="DA47" s="944"/>
      <c r="DB47" s="944"/>
      <c r="DC47" s="944"/>
      <c r="DD47" s="944"/>
      <c r="DE47" s="944"/>
      <c r="DF47" s="944"/>
      <c r="DG47" s="944"/>
      <c r="DH47" s="944"/>
      <c r="DI47" s="944"/>
      <c r="DJ47" s="944"/>
      <c r="DK47" s="944"/>
      <c r="DL47" s="944"/>
      <c r="DM47" s="944"/>
      <c r="DN47" s="944"/>
      <c r="DO47" s="944"/>
      <c r="DP47" s="944"/>
      <c r="DQ47" s="944"/>
      <c r="DR47" s="944"/>
      <c r="DS47" s="944"/>
      <c r="DT47" s="944"/>
      <c r="DU47" s="944"/>
      <c r="DV47" s="944"/>
      <c r="DW47" s="944"/>
      <c r="DX47" s="944"/>
      <c r="DY47" s="944"/>
      <c r="DZ47" s="944"/>
      <c r="EA47" s="944"/>
      <c r="EB47" s="944"/>
      <c r="EC47" s="944"/>
      <c r="ED47" s="944"/>
      <c r="EE47" s="944"/>
      <c r="EF47" s="944"/>
      <c r="EG47" s="944"/>
      <c r="EH47" s="944"/>
      <c r="EI47" s="944"/>
      <c r="EJ47" s="944"/>
      <c r="EK47" s="944"/>
      <c r="EL47" s="944"/>
      <c r="EM47" s="944"/>
      <c r="EN47" s="944"/>
      <c r="EO47" s="944"/>
      <c r="EP47" s="944"/>
      <c r="EQ47" s="944"/>
      <c r="ER47" s="944"/>
      <c r="ES47" s="944"/>
      <c r="ET47" s="944"/>
      <c r="EU47" s="944"/>
      <c r="EV47" s="944"/>
      <c r="EW47" s="944"/>
      <c r="EX47" s="944"/>
      <c r="EY47" s="944"/>
      <c r="EZ47" s="944"/>
      <c r="FA47" s="944"/>
      <c r="FB47" s="944"/>
      <c r="FC47" s="944"/>
      <c r="FD47" s="944"/>
      <c r="FE47" s="944"/>
      <c r="FF47" s="944"/>
      <c r="FG47" s="944"/>
      <c r="FH47" s="944"/>
      <c r="FI47" s="944"/>
      <c r="FJ47" s="944"/>
      <c r="FK47" s="944"/>
      <c r="FL47" s="944"/>
      <c r="FM47" s="944"/>
      <c r="FN47" s="944"/>
      <c r="FO47" s="944"/>
      <c r="FP47" s="944"/>
      <c r="FQ47" s="944"/>
      <c r="FR47" s="944"/>
      <c r="FS47" s="944"/>
      <c r="FT47" s="944"/>
      <c r="FU47" s="944"/>
      <c r="FV47" s="944"/>
      <c r="FW47" s="944"/>
      <c r="FX47" s="944"/>
      <c r="FY47" s="944"/>
      <c r="FZ47" s="944"/>
      <c r="GA47" s="944"/>
      <c r="GB47" s="944"/>
      <c r="GC47" s="944"/>
      <c r="GD47" s="944"/>
      <c r="GE47" s="944"/>
      <c r="GF47" s="944"/>
      <c r="GG47" s="944"/>
      <c r="GH47" s="944"/>
      <c r="GI47" s="944"/>
      <c r="GJ47" s="944"/>
      <c r="GK47" s="944"/>
      <c r="GL47" s="944"/>
      <c r="GM47" s="944"/>
      <c r="GN47" s="944"/>
      <c r="GO47" s="944"/>
      <c r="GP47" s="944"/>
      <c r="GQ47" s="944"/>
      <c r="GR47" s="944"/>
      <c r="GS47" s="944"/>
      <c r="GT47" s="944"/>
      <c r="GU47" s="944"/>
      <c r="GV47" s="944"/>
      <c r="GW47" s="944"/>
      <c r="GX47" s="944"/>
      <c r="GY47" s="944"/>
      <c r="GZ47" s="944"/>
      <c r="HA47" s="944"/>
      <c r="HB47" s="944"/>
      <c r="HC47" s="944"/>
      <c r="HD47" s="944"/>
      <c r="HE47" s="944"/>
      <c r="HF47" s="944"/>
      <c r="HG47" s="944"/>
      <c r="HH47" s="944"/>
      <c r="HI47" s="944"/>
      <c r="HJ47" s="944"/>
      <c r="HK47" s="944"/>
      <c r="HL47" s="944"/>
      <c r="HM47" s="944"/>
      <c r="HN47" s="944"/>
      <c r="HO47" s="944"/>
      <c r="HP47" s="944"/>
      <c r="HQ47" s="944"/>
      <c r="HR47" s="944"/>
      <c r="HS47" s="944"/>
      <c r="HT47" s="944"/>
      <c r="HU47" s="944"/>
      <c r="HV47" s="944"/>
      <c r="HW47" s="944"/>
      <c r="HX47" s="944"/>
      <c r="HY47" s="944"/>
      <c r="HZ47" s="944"/>
      <c r="IA47" s="944"/>
      <c r="IB47" s="944"/>
      <c r="IC47" s="944"/>
      <c r="ID47" s="944"/>
      <c r="IE47" s="944"/>
      <c r="IF47" s="944"/>
      <c r="IG47" s="944"/>
      <c r="IH47" s="944"/>
      <c r="II47" s="944"/>
      <c r="IJ47" s="944"/>
      <c r="IK47" s="944"/>
      <c r="IL47" s="944"/>
      <c r="IM47" s="944"/>
      <c r="IN47" s="944"/>
      <c r="IO47" s="944"/>
      <c r="IP47" s="944"/>
      <c r="IQ47" s="944"/>
      <c r="IR47" s="944"/>
      <c r="IS47" s="944"/>
      <c r="IT47" s="944"/>
      <c r="IU47" s="944"/>
      <c r="IV47" s="944"/>
    </row>
    <row r="48" spans="1:256" s="930" customFormat="1" ht="12">
      <c r="A48" s="918"/>
      <c r="B48" s="925" t="s">
        <v>484</v>
      </c>
      <c r="C48" s="926"/>
      <c r="D48" s="926"/>
      <c r="E48" s="927"/>
      <c r="F48" s="928"/>
      <c r="G48" s="1351">
        <f>'3.2 EXPOSIÇÃO 2'!E118</f>
        <v>0</v>
      </c>
      <c r="H48" s="929"/>
      <c r="I48" s="929"/>
      <c r="J48" s="1412">
        <f>'3.2 EXPOSIÇÃO 2'!F118</f>
        <v>0</v>
      </c>
      <c r="L48" s="931"/>
    </row>
    <row r="49" spans="1:12" s="930" customFormat="1" ht="12">
      <c r="A49" s="918"/>
      <c r="B49" s="946"/>
      <c r="C49" s="947"/>
      <c r="D49" s="947"/>
      <c r="E49" s="948"/>
      <c r="F49" s="949"/>
      <c r="G49" s="1352"/>
      <c r="H49" s="950"/>
      <c r="I49" s="950"/>
      <c r="J49" s="951"/>
      <c r="L49" s="931"/>
    </row>
    <row r="50" spans="1:12" s="930" customFormat="1" ht="12">
      <c r="A50" s="484">
        <v>4</v>
      </c>
      <c r="B50" s="285" t="s">
        <v>7</v>
      </c>
      <c r="C50" s="285"/>
      <c r="D50" s="285"/>
      <c r="E50" s="285"/>
      <c r="F50" s="285"/>
      <c r="G50" s="1353">
        <f>'4  COMUNICAÇÃO'!E4</f>
        <v>0</v>
      </c>
      <c r="H50" s="447"/>
      <c r="I50" s="447"/>
      <c r="J50" s="1411">
        <f>'4  COMUNICAÇÃO'!F4</f>
        <v>0</v>
      </c>
      <c r="L50" s="931"/>
    </row>
    <row r="51" spans="1:12" s="313" customFormat="1" ht="12">
      <c r="A51" s="918"/>
      <c r="B51" s="919" t="s">
        <v>400</v>
      </c>
      <c r="C51" s="920"/>
      <c r="D51" s="921"/>
      <c r="E51" s="922"/>
      <c r="F51" s="923"/>
      <c r="G51" s="1351">
        <f>'4  COMUNICAÇÃO'!E6</f>
        <v>0</v>
      </c>
      <c r="H51" s="924"/>
      <c r="I51" s="924"/>
      <c r="J51" s="1413">
        <f>'4  COMUNICAÇÃO'!F6</f>
        <v>0</v>
      </c>
      <c r="L51" s="298"/>
    </row>
    <row r="52" spans="1:12" s="313" customFormat="1" ht="12">
      <c r="A52" s="918"/>
      <c r="B52" s="919" t="s">
        <v>401</v>
      </c>
      <c r="C52" s="920"/>
      <c r="D52" s="921"/>
      <c r="E52" s="922"/>
      <c r="F52" s="923"/>
      <c r="G52" s="1351">
        <f>'4  COMUNICAÇÃO'!E22</f>
        <v>0</v>
      </c>
      <c r="H52" s="924"/>
      <c r="I52" s="924"/>
      <c r="J52" s="1413">
        <f>'4  COMUNICAÇÃO'!F22</f>
        <v>0</v>
      </c>
      <c r="L52" s="298"/>
    </row>
    <row r="53" spans="1:12" s="313" customFormat="1" ht="22.5">
      <c r="A53" s="918"/>
      <c r="B53" s="919" t="s">
        <v>402</v>
      </c>
      <c r="C53" s="920"/>
      <c r="D53" s="921"/>
      <c r="E53" s="922"/>
      <c r="F53" s="923"/>
      <c r="G53" s="1351">
        <f>'4  COMUNICAÇÃO'!E41</f>
        <v>0</v>
      </c>
      <c r="H53" s="924"/>
      <c r="I53" s="924"/>
      <c r="J53" s="1413">
        <f>'4  COMUNICAÇÃO'!F41</f>
        <v>0</v>
      </c>
      <c r="L53" s="298"/>
    </row>
    <row r="54" spans="1:12" s="313" customFormat="1" ht="12">
      <c r="A54" s="918"/>
      <c r="B54" s="919"/>
      <c r="C54" s="920"/>
      <c r="D54" s="921"/>
      <c r="E54" s="922"/>
      <c r="F54" s="923"/>
      <c r="G54" s="1351"/>
      <c r="H54" s="924"/>
      <c r="I54" s="924"/>
      <c r="J54" s="1413"/>
      <c r="L54" s="298"/>
    </row>
    <row r="55" spans="1:12" s="930" customFormat="1" ht="12">
      <c r="A55" s="484">
        <v>5</v>
      </c>
      <c r="B55" s="285" t="s">
        <v>8</v>
      </c>
      <c r="C55" s="285"/>
      <c r="D55" s="285"/>
      <c r="E55" s="285"/>
      <c r="F55" s="285"/>
      <c r="G55" s="1353">
        <f>'5  SEGURANÇA'!E4</f>
        <v>0</v>
      </c>
      <c r="H55" s="447"/>
      <c r="I55" s="447"/>
      <c r="J55" s="1411">
        <f>'5  SEGURANÇA'!F4</f>
        <v>0</v>
      </c>
      <c r="L55" s="931"/>
    </row>
    <row r="56" spans="1:12" s="313" customFormat="1" ht="12">
      <c r="A56" s="918"/>
      <c r="B56" s="919" t="s">
        <v>403</v>
      </c>
      <c r="C56" s="920"/>
      <c r="D56" s="921"/>
      <c r="E56" s="922"/>
      <c r="F56" s="923"/>
      <c r="G56" s="1351">
        <f>'5  SEGURANÇA'!E6</f>
        <v>0</v>
      </c>
      <c r="H56" s="924"/>
      <c r="I56" s="924"/>
      <c r="J56" s="1413">
        <f>'5  SEGURANÇA'!F6</f>
        <v>0</v>
      </c>
      <c r="L56" s="298"/>
    </row>
    <row r="57" spans="1:12" s="313" customFormat="1" ht="12">
      <c r="A57" s="918"/>
      <c r="B57" s="919" t="s">
        <v>404</v>
      </c>
      <c r="C57" s="920"/>
      <c r="D57" s="921"/>
      <c r="E57" s="922"/>
      <c r="F57" s="923"/>
      <c r="G57" s="1351">
        <f>'5  SEGURANÇA'!E8</f>
        <v>0</v>
      </c>
      <c r="H57" s="924"/>
      <c r="I57" s="924"/>
      <c r="J57" s="1413">
        <f>'5  SEGURANÇA'!F8</f>
        <v>0</v>
      </c>
      <c r="L57" s="298"/>
    </row>
    <row r="58" spans="1:12" s="313" customFormat="1" ht="12">
      <c r="A58" s="918"/>
      <c r="B58" s="919" t="s">
        <v>34</v>
      </c>
      <c r="C58" s="920"/>
      <c r="D58" s="921"/>
      <c r="E58" s="922"/>
      <c r="F58" s="923"/>
      <c r="G58" s="1351">
        <f>'5  SEGURANÇA'!E14</f>
        <v>0</v>
      </c>
      <c r="H58" s="924"/>
      <c r="I58" s="924"/>
      <c r="J58" s="1413">
        <f>'5  SEGURANÇA'!F14</f>
        <v>0</v>
      </c>
      <c r="L58" s="298"/>
    </row>
    <row r="59" spans="1:12" s="313" customFormat="1" ht="12">
      <c r="A59" s="918"/>
      <c r="B59" s="919" t="s">
        <v>405</v>
      </c>
      <c r="C59" s="920"/>
      <c r="D59" s="921"/>
      <c r="E59" s="922"/>
      <c r="F59" s="923"/>
      <c r="G59" s="1351">
        <f>'5  SEGURANÇA'!E18</f>
        <v>0</v>
      </c>
      <c r="H59" s="924"/>
      <c r="I59" s="924"/>
      <c r="J59" s="1413">
        <f>'5  SEGURANÇA'!F18</f>
        <v>0</v>
      </c>
      <c r="L59" s="298"/>
    </row>
    <row r="60" spans="1:12" s="313" customFormat="1" ht="12">
      <c r="A60" s="918"/>
      <c r="B60" s="919"/>
      <c r="C60" s="920"/>
      <c r="D60" s="921"/>
      <c r="E60" s="922"/>
      <c r="F60" s="923"/>
      <c r="G60" s="1351"/>
      <c r="H60" s="924"/>
      <c r="I60" s="924"/>
      <c r="J60" s="1413"/>
      <c r="L60" s="298"/>
    </row>
    <row r="61" spans="1:12" s="312" customFormat="1" ht="12">
      <c r="A61" s="484">
        <v>6</v>
      </c>
      <c r="B61" s="285" t="s">
        <v>9</v>
      </c>
      <c r="C61" s="285"/>
      <c r="D61" s="285"/>
      <c r="E61" s="285"/>
      <c r="F61" s="285"/>
      <c r="G61" s="1353">
        <f>'6  CONSULTORIA'!E4</f>
        <v>0</v>
      </c>
      <c r="H61" s="447"/>
      <c r="I61" s="447"/>
      <c r="J61" s="506">
        <f>'6  CONSULTORIA'!F4</f>
        <v>0</v>
      </c>
    </row>
    <row r="62" spans="1:12" s="313" customFormat="1" ht="12">
      <c r="A62" s="918"/>
      <c r="B62" s="919" t="s">
        <v>41</v>
      </c>
      <c r="C62" s="920"/>
      <c r="D62" s="921"/>
      <c r="E62" s="922"/>
      <c r="F62" s="923"/>
      <c r="G62" s="1351">
        <f>'6  CONSULTORIA'!E6</f>
        <v>0</v>
      </c>
      <c r="H62" s="924"/>
      <c r="I62" s="924"/>
      <c r="J62" s="1413">
        <f>'6  CONSULTORIA'!F6</f>
        <v>0</v>
      </c>
      <c r="L62" s="298"/>
    </row>
    <row r="63" spans="1:12" s="313" customFormat="1" ht="12">
      <c r="A63" s="918"/>
      <c r="B63" s="919" t="s">
        <v>37</v>
      </c>
      <c r="C63" s="920"/>
      <c r="D63" s="921"/>
      <c r="E63" s="922"/>
      <c r="F63" s="923"/>
      <c r="G63" s="1351">
        <f>'6  CONSULTORIA'!E12</f>
        <v>0</v>
      </c>
      <c r="H63" s="924"/>
      <c r="I63" s="924"/>
      <c r="J63" s="1413">
        <f>'6  CONSULTORIA'!F12</f>
        <v>0</v>
      </c>
      <c r="L63" s="298"/>
    </row>
    <row r="64" spans="1:12" s="313" customFormat="1" ht="12">
      <c r="A64" s="918"/>
      <c r="B64" s="919" t="s">
        <v>406</v>
      </c>
      <c r="C64" s="920"/>
      <c r="D64" s="921"/>
      <c r="E64" s="922"/>
      <c r="F64" s="923"/>
      <c r="G64" s="1351">
        <f>'6  CONSULTORIA'!E19</f>
        <v>0</v>
      </c>
      <c r="H64" s="924"/>
      <c r="I64" s="924"/>
      <c r="J64" s="1413">
        <f>'6  CONSULTORIA'!F19</f>
        <v>0</v>
      </c>
      <c r="L64" s="298"/>
    </row>
    <row r="65" spans="1:12" s="313" customFormat="1" ht="12">
      <c r="A65" s="918"/>
      <c r="B65" s="919"/>
      <c r="C65" s="920"/>
      <c r="D65" s="921"/>
      <c r="E65" s="922"/>
      <c r="F65" s="923"/>
      <c r="G65" s="1351"/>
      <c r="H65" s="924"/>
      <c r="I65" s="924"/>
      <c r="J65" s="1413"/>
      <c r="L65" s="298"/>
    </row>
    <row r="66" spans="1:12" s="312" customFormat="1" ht="12">
      <c r="A66" s="484">
        <v>7</v>
      </c>
      <c r="B66" s="285" t="s">
        <v>10</v>
      </c>
      <c r="C66" s="285"/>
      <c r="D66" s="285"/>
      <c r="E66" s="285"/>
      <c r="F66" s="285"/>
      <c r="G66" s="1353">
        <f>'7  FORMAÇÃO'!E4</f>
        <v>0</v>
      </c>
      <c r="H66" s="285"/>
      <c r="I66" s="285"/>
      <c r="J66" s="506">
        <f>'7  FORMAÇÃO'!F4</f>
        <v>0</v>
      </c>
    </row>
    <row r="67" spans="1:12" s="313" customFormat="1" ht="12">
      <c r="A67" s="918"/>
      <c r="B67" s="919" t="s">
        <v>407</v>
      </c>
      <c r="C67" s="920"/>
      <c r="D67" s="921"/>
      <c r="E67" s="922"/>
      <c r="F67" s="923"/>
      <c r="G67" s="1351">
        <f>'7  FORMAÇÃO'!E6</f>
        <v>0</v>
      </c>
      <c r="H67" s="924"/>
      <c r="I67" s="924"/>
      <c r="J67" s="1413">
        <f>'7  FORMAÇÃO'!F6</f>
        <v>0</v>
      </c>
      <c r="L67" s="298"/>
    </row>
    <row r="68" spans="1:12" s="313" customFormat="1" ht="12">
      <c r="A68" s="918"/>
      <c r="B68" s="919" t="s">
        <v>11</v>
      </c>
      <c r="C68" s="920"/>
      <c r="D68" s="921"/>
      <c r="E68" s="922"/>
      <c r="F68" s="923"/>
      <c r="G68" s="1351">
        <f>'7  FORMAÇÃO'!E12</f>
        <v>0</v>
      </c>
      <c r="H68" s="924"/>
      <c r="I68" s="924"/>
      <c r="J68" s="1413">
        <f>'7  FORMAÇÃO'!F12</f>
        <v>0</v>
      </c>
      <c r="L68" s="298"/>
    </row>
    <row r="69" spans="1:12" s="313" customFormat="1" ht="22.5">
      <c r="A69" s="918"/>
      <c r="B69" s="919" t="s">
        <v>49</v>
      </c>
      <c r="C69" s="920"/>
      <c r="D69" s="921"/>
      <c r="E69" s="922"/>
      <c r="F69" s="923"/>
      <c r="G69" s="1351">
        <f>'7  FORMAÇÃO'!E15</f>
        <v>0</v>
      </c>
      <c r="H69" s="924"/>
      <c r="I69" s="924"/>
      <c r="J69" s="1413">
        <f>'7  FORMAÇÃO'!F15</f>
        <v>0</v>
      </c>
      <c r="L69" s="298"/>
    </row>
    <row r="70" spans="1:12" s="313" customFormat="1" ht="12">
      <c r="A70" s="918"/>
      <c r="B70" s="919" t="s">
        <v>408</v>
      </c>
      <c r="C70" s="920"/>
      <c r="D70" s="921"/>
      <c r="E70" s="922"/>
      <c r="F70" s="923"/>
      <c r="G70" s="1351">
        <f>'7  FORMAÇÃO'!E22</f>
        <v>0</v>
      </c>
      <c r="H70" s="924"/>
      <c r="I70" s="924"/>
      <c r="J70" s="1413">
        <f>'7  FORMAÇÃO'!F22</f>
        <v>0</v>
      </c>
      <c r="L70" s="298"/>
    </row>
    <row r="71" spans="1:12" s="313" customFormat="1" ht="12">
      <c r="A71" s="918"/>
      <c r="B71" s="919"/>
      <c r="C71" s="920"/>
      <c r="D71" s="921"/>
      <c r="E71" s="922"/>
      <c r="F71" s="923"/>
      <c r="G71" s="1351"/>
      <c r="H71" s="924"/>
      <c r="I71" s="924"/>
      <c r="J71" s="1413"/>
      <c r="L71" s="298"/>
    </row>
    <row r="72" spans="1:12" s="319" customFormat="1" ht="11.25" customHeight="1">
      <c r="A72" s="484">
        <v>8</v>
      </c>
      <c r="B72" s="285" t="s">
        <v>12</v>
      </c>
      <c r="C72" s="285"/>
      <c r="D72" s="285"/>
      <c r="E72" s="285"/>
      <c r="F72" s="285"/>
      <c r="G72" s="1354">
        <f>'8  EMPREGO'!E4</f>
        <v>0</v>
      </c>
      <c r="H72" s="507"/>
      <c r="I72" s="507"/>
      <c r="J72" s="508">
        <f>'8  EMPREGO'!F4</f>
        <v>0</v>
      </c>
    </row>
    <row r="73" spans="1:12" s="313" customFormat="1" ht="12">
      <c r="A73" s="918"/>
      <c r="B73" s="919" t="s">
        <v>42</v>
      </c>
      <c r="C73" s="920"/>
      <c r="D73" s="921"/>
      <c r="E73" s="922"/>
      <c r="F73" s="923"/>
      <c r="G73" s="1351">
        <f>'8  EMPREGO'!E5</f>
        <v>0</v>
      </c>
      <c r="H73" s="924"/>
      <c r="I73" s="924"/>
      <c r="J73" s="1413">
        <f>'8  EMPREGO'!F5</f>
        <v>0</v>
      </c>
      <c r="L73" s="298"/>
    </row>
    <row r="74" spans="1:12" s="313" customFormat="1" ht="12">
      <c r="A74" s="918"/>
      <c r="B74" s="919" t="s">
        <v>43</v>
      </c>
      <c r="C74" s="920"/>
      <c r="D74" s="921"/>
      <c r="E74" s="922"/>
      <c r="F74" s="923"/>
      <c r="G74" s="1351">
        <f>'8  EMPREGO'!E11</f>
        <v>0</v>
      </c>
      <c r="H74" s="924"/>
      <c r="I74" s="924"/>
      <c r="J74" s="1413">
        <f>'8  EMPREGO'!F11</f>
        <v>0</v>
      </c>
      <c r="L74" s="298"/>
    </row>
    <row r="75" spans="1:12" s="313" customFormat="1" ht="12">
      <c r="A75" s="918"/>
      <c r="B75" s="919"/>
      <c r="C75" s="920"/>
      <c r="D75" s="921"/>
      <c r="E75" s="922"/>
      <c r="F75" s="923"/>
      <c r="G75" s="1351"/>
      <c r="H75" s="924"/>
      <c r="I75" s="924"/>
      <c r="J75" s="1413"/>
      <c r="L75" s="298"/>
    </row>
    <row r="76" spans="1:12" s="319" customFormat="1" ht="12">
      <c r="A76" s="484">
        <v>9</v>
      </c>
      <c r="B76" s="285" t="s">
        <v>13</v>
      </c>
      <c r="C76" s="285"/>
      <c r="D76" s="285"/>
      <c r="E76" s="285"/>
      <c r="F76" s="285"/>
      <c r="G76" s="1354">
        <f>'9. AVALIAÇÃO'!E4</f>
        <v>0</v>
      </c>
      <c r="H76" s="1310"/>
      <c r="I76" s="505"/>
      <c r="J76" s="508">
        <f>'9. AVALIAÇÃO'!F4</f>
        <v>0</v>
      </c>
    </row>
    <row r="77" spans="1:12" s="313" customFormat="1" ht="12">
      <c r="A77" s="918"/>
      <c r="B77" s="919" t="s">
        <v>14</v>
      </c>
      <c r="C77" s="920"/>
      <c r="D77" s="921"/>
      <c r="E77" s="922"/>
      <c r="F77" s="923"/>
      <c r="G77" s="1351">
        <f>'9. AVALIAÇÃO'!E6</f>
        <v>0</v>
      </c>
      <c r="H77" s="924"/>
      <c r="I77" s="924"/>
      <c r="J77" s="1413">
        <f>'9. AVALIAÇÃO'!F6</f>
        <v>0</v>
      </c>
      <c r="L77" s="298"/>
    </row>
    <row r="78" spans="1:12" s="313" customFormat="1" ht="12">
      <c r="A78" s="918"/>
      <c r="B78" s="919" t="s">
        <v>15</v>
      </c>
      <c r="C78" s="920"/>
      <c r="D78" s="921"/>
      <c r="E78" s="922"/>
      <c r="F78" s="923"/>
      <c r="G78" s="1351">
        <f>'9. AVALIAÇÃO'!E16</f>
        <v>0</v>
      </c>
      <c r="H78" s="924"/>
      <c r="I78" s="924"/>
      <c r="J78" s="1413">
        <f>'9. AVALIAÇÃO'!F16</f>
        <v>0</v>
      </c>
      <c r="L78" s="298"/>
    </row>
    <row r="79" spans="1:12" s="313" customFormat="1" ht="12">
      <c r="A79" s="918"/>
      <c r="B79" s="919" t="s">
        <v>409</v>
      </c>
      <c r="C79" s="920"/>
      <c r="D79" s="921"/>
      <c r="E79" s="922"/>
      <c r="F79" s="923"/>
      <c r="G79" s="1351">
        <f>'9. AVALIAÇÃO'!E27</f>
        <v>0</v>
      </c>
      <c r="H79" s="924"/>
      <c r="I79" s="924"/>
      <c r="J79" s="1413">
        <f>'9. AVALIAÇÃO'!F27</f>
        <v>0</v>
      </c>
      <c r="L79" s="298"/>
    </row>
    <row r="80" spans="1:12" s="313" customFormat="1" ht="12">
      <c r="A80" s="918"/>
      <c r="B80" s="919" t="s">
        <v>17</v>
      </c>
      <c r="C80" s="920"/>
      <c r="D80" s="921"/>
      <c r="E80" s="922"/>
      <c r="F80" s="923"/>
      <c r="G80" s="1351">
        <f>'9. AVALIAÇÃO'!E38</f>
        <v>0</v>
      </c>
      <c r="H80" s="924"/>
      <c r="I80" s="924"/>
      <c r="J80" s="1413">
        <f>'9. AVALIAÇÃO'!F38</f>
        <v>0</v>
      </c>
      <c r="L80" s="298"/>
    </row>
    <row r="81" spans="1:12" s="313" customFormat="1" ht="12">
      <c r="A81" s="918"/>
      <c r="B81" s="919" t="s">
        <v>18</v>
      </c>
      <c r="C81" s="920"/>
      <c r="D81" s="921"/>
      <c r="E81" s="922"/>
      <c r="F81" s="923"/>
      <c r="G81" s="1351">
        <f>'9. AVALIAÇÃO'!E45</f>
        <v>0</v>
      </c>
      <c r="H81" s="924"/>
      <c r="I81" s="924"/>
      <c r="J81" s="1413">
        <f>'9. AVALIAÇÃO'!F45</f>
        <v>0</v>
      </c>
      <c r="L81" s="298"/>
    </row>
    <row r="82" spans="1:12" s="313" customFormat="1" ht="12">
      <c r="A82" s="918"/>
      <c r="B82" s="919"/>
      <c r="C82" s="920"/>
      <c r="D82" s="921"/>
      <c r="E82" s="922"/>
      <c r="F82" s="923"/>
      <c r="G82" s="1351"/>
      <c r="H82" s="924"/>
      <c r="I82" s="924"/>
      <c r="J82" s="1413"/>
      <c r="L82" s="298"/>
    </row>
    <row r="83" spans="1:12" s="319" customFormat="1" ht="12">
      <c r="A83" s="484">
        <v>10</v>
      </c>
      <c r="B83" s="285" t="s">
        <v>19</v>
      </c>
      <c r="C83" s="285"/>
      <c r="D83" s="285"/>
      <c r="E83" s="285"/>
      <c r="F83" s="285"/>
      <c r="G83" s="1354">
        <f>'10. GESTÃO'!E4</f>
        <v>0</v>
      </c>
      <c r="H83" s="507"/>
      <c r="I83" s="507"/>
      <c r="J83" s="506">
        <f>'10. GESTÃO'!F4</f>
        <v>0</v>
      </c>
    </row>
    <row r="84" spans="1:12" s="313" customFormat="1" ht="12">
      <c r="A84" s="918"/>
      <c r="B84" s="919" t="s">
        <v>410</v>
      </c>
      <c r="C84" s="920"/>
      <c r="D84" s="921"/>
      <c r="E84" s="922"/>
      <c r="F84" s="923"/>
      <c r="G84" s="1351">
        <f>'10. GESTÃO'!E5</f>
        <v>0</v>
      </c>
      <c r="H84" s="924"/>
      <c r="I84" s="924"/>
      <c r="J84" s="1413">
        <f>'10. GESTÃO'!F5</f>
        <v>0</v>
      </c>
      <c r="L84" s="298"/>
    </row>
    <row r="85" spans="1:12" s="313" customFormat="1" ht="12">
      <c r="A85" s="918"/>
      <c r="B85" s="919" t="s">
        <v>21</v>
      </c>
      <c r="C85" s="920"/>
      <c r="D85" s="921"/>
      <c r="E85" s="922"/>
      <c r="F85" s="923"/>
      <c r="G85" s="1351">
        <f>'10. GESTÃO'!E10</f>
        <v>0</v>
      </c>
      <c r="H85" s="924"/>
      <c r="I85" s="924"/>
      <c r="J85" s="1413">
        <f>'10. GESTÃO'!F10</f>
        <v>0</v>
      </c>
      <c r="L85" s="298"/>
    </row>
    <row r="86" spans="1:12" s="313" customFormat="1" ht="12">
      <c r="A86" s="918"/>
      <c r="B86" s="919" t="s">
        <v>412</v>
      </c>
      <c r="C86" s="920"/>
      <c r="D86" s="921"/>
      <c r="E86" s="922"/>
      <c r="F86" s="923"/>
      <c r="G86" s="1351">
        <f>'10. GESTÃO'!E14</f>
        <v>0</v>
      </c>
      <c r="H86" s="924"/>
      <c r="I86" s="924"/>
      <c r="J86" s="1413">
        <f>'10. GESTÃO'!F14</f>
        <v>0</v>
      </c>
      <c r="L86" s="298"/>
    </row>
    <row r="87" spans="1:12" s="313" customFormat="1" ht="12">
      <c r="A87" s="918"/>
      <c r="B87" s="919" t="s">
        <v>411</v>
      </c>
      <c r="C87" s="920"/>
      <c r="D87" s="921"/>
      <c r="E87" s="922"/>
      <c r="F87" s="923"/>
      <c r="G87" s="1351">
        <f>'10. GESTÃO'!E27</f>
        <v>0</v>
      </c>
      <c r="H87" s="924"/>
      <c r="I87" s="924"/>
      <c r="J87" s="1413">
        <f>'10. GESTÃO'!F27</f>
        <v>0</v>
      </c>
      <c r="L87" s="298"/>
    </row>
    <row r="88" spans="1:12" s="313" customFormat="1" ht="12">
      <c r="A88" s="918"/>
      <c r="B88" s="919" t="s">
        <v>23</v>
      </c>
      <c r="C88" s="920"/>
      <c r="D88" s="921"/>
      <c r="E88" s="922"/>
      <c r="F88" s="923"/>
      <c r="G88" s="1351">
        <f>'10. GESTÃO'!E34</f>
        <v>0</v>
      </c>
      <c r="H88" s="924"/>
      <c r="I88" s="924"/>
      <c r="J88" s="1413">
        <f>'10. GESTÃO'!F34</f>
        <v>0</v>
      </c>
      <c r="L88" s="298"/>
    </row>
    <row r="89" spans="1:12" s="313" customFormat="1" ht="12">
      <c r="A89" s="918"/>
      <c r="B89" s="919" t="s">
        <v>24</v>
      </c>
      <c r="C89" s="920"/>
      <c r="D89" s="921"/>
      <c r="E89" s="922"/>
      <c r="F89" s="923"/>
      <c r="G89" s="1351">
        <f>'10. GESTÃO'!E40</f>
        <v>0</v>
      </c>
      <c r="H89" s="924"/>
      <c r="I89" s="924"/>
      <c r="J89" s="1413">
        <f>'10. GESTÃO'!F40</f>
        <v>0</v>
      </c>
      <c r="L89" s="298"/>
    </row>
    <row r="90" spans="1:12" s="313" customFormat="1" ht="12">
      <c r="A90" s="918"/>
      <c r="B90" s="919"/>
      <c r="C90" s="920"/>
      <c r="D90" s="921"/>
      <c r="E90" s="922"/>
      <c r="F90" s="923"/>
      <c r="G90" s="1351"/>
      <c r="H90" s="924"/>
      <c r="I90" s="924"/>
      <c r="J90" s="1413"/>
      <c r="L90" s="298"/>
    </row>
    <row r="91" spans="1:12" s="319" customFormat="1" ht="12">
      <c r="A91" s="484" t="s">
        <v>1</v>
      </c>
      <c r="B91" s="285" t="s">
        <v>413</v>
      </c>
      <c r="C91" s="285"/>
      <c r="D91" s="285" t="s">
        <v>587</v>
      </c>
      <c r="E91" s="285"/>
      <c r="F91" s="285" t="s">
        <v>511</v>
      </c>
      <c r="G91" s="1354" t="s">
        <v>546</v>
      </c>
      <c r="H91" s="507" t="s">
        <v>392</v>
      </c>
      <c r="I91" s="507"/>
      <c r="J91" s="506" t="s">
        <v>591</v>
      </c>
    </row>
    <row r="92" spans="1:12" s="307" customFormat="1" ht="12">
      <c r="A92" s="368">
        <v>1</v>
      </c>
      <c r="B92" s="485" t="s">
        <v>5</v>
      </c>
      <c r="C92" s="485"/>
      <c r="D92" s="486">
        <v>0.2</v>
      </c>
      <c r="E92" s="486"/>
      <c r="F92" s="517"/>
      <c r="G92" s="509">
        <f>IF(J4="NA",0,J4)</f>
        <v>0</v>
      </c>
      <c r="H92" s="518">
        <v>0.5</v>
      </c>
      <c r="I92" s="510"/>
      <c r="J92" s="499">
        <f t="shared" ref="J92:J101" si="3">D92*G92</f>
        <v>0</v>
      </c>
      <c r="L92" s="445" t="s">
        <v>378</v>
      </c>
    </row>
    <row r="93" spans="1:12" s="307" customFormat="1" ht="12">
      <c r="A93" s="368">
        <v>2</v>
      </c>
      <c r="B93" s="487" t="s">
        <v>509</v>
      </c>
      <c r="C93" s="487"/>
      <c r="D93" s="488">
        <v>0.1</v>
      </c>
      <c r="E93" s="488"/>
      <c r="F93" s="519"/>
      <c r="G93" s="511">
        <f>J21</f>
        <v>0</v>
      </c>
      <c r="H93" s="520">
        <v>0.5</v>
      </c>
      <c r="I93" s="512"/>
      <c r="J93" s="497">
        <f t="shared" si="3"/>
        <v>0</v>
      </c>
    </row>
    <row r="94" spans="1:12" s="307" customFormat="1" ht="12">
      <c r="A94" s="368">
        <v>3</v>
      </c>
      <c r="B94" s="485" t="s">
        <v>6</v>
      </c>
      <c r="C94" s="485"/>
      <c r="D94" s="486">
        <v>0.15</v>
      </c>
      <c r="E94" s="486"/>
      <c r="F94" s="517"/>
      <c r="G94" s="509">
        <f>H28</f>
        <v>0</v>
      </c>
      <c r="H94" s="518">
        <v>0.5</v>
      </c>
      <c r="I94" s="510"/>
      <c r="J94" s="499">
        <f t="shared" si="3"/>
        <v>0</v>
      </c>
      <c r="L94" s="445"/>
    </row>
    <row r="95" spans="1:12" s="307" customFormat="1" ht="12">
      <c r="A95" s="368">
        <v>4</v>
      </c>
      <c r="B95" s="485" t="s">
        <v>7</v>
      </c>
      <c r="C95" s="485"/>
      <c r="D95" s="486">
        <v>0.1</v>
      </c>
      <c r="E95" s="486"/>
      <c r="F95" s="517"/>
      <c r="G95" s="509">
        <f>J50</f>
        <v>0</v>
      </c>
      <c r="H95" s="518">
        <v>0.5</v>
      </c>
      <c r="I95" s="510"/>
      <c r="J95" s="499">
        <f t="shared" si="3"/>
        <v>0</v>
      </c>
      <c r="L95" s="445"/>
    </row>
    <row r="96" spans="1:12" s="307" customFormat="1" ht="12">
      <c r="A96" s="368">
        <v>5</v>
      </c>
      <c r="B96" s="485" t="s">
        <v>8</v>
      </c>
      <c r="C96" s="485"/>
      <c r="D96" s="486">
        <v>0.05</v>
      </c>
      <c r="E96" s="486"/>
      <c r="F96" s="517"/>
      <c r="G96" s="509">
        <f>J55</f>
        <v>0</v>
      </c>
      <c r="H96" s="518">
        <v>0.5</v>
      </c>
      <c r="I96" s="510"/>
      <c r="J96" s="499">
        <f t="shared" si="3"/>
        <v>0</v>
      </c>
      <c r="L96" s="445"/>
    </row>
    <row r="97" spans="1:256" s="307" customFormat="1" ht="12">
      <c r="A97" s="368">
        <v>6</v>
      </c>
      <c r="B97" s="485" t="s">
        <v>9</v>
      </c>
      <c r="C97" s="485"/>
      <c r="D97" s="486">
        <v>7.4999999999999997E-2</v>
      </c>
      <c r="E97" s="486"/>
      <c r="F97" s="517"/>
      <c r="G97" s="509">
        <f>J61</f>
        <v>0</v>
      </c>
      <c r="H97" s="518">
        <v>0.5</v>
      </c>
      <c r="I97" s="510"/>
      <c r="J97" s="499">
        <f t="shared" si="3"/>
        <v>0</v>
      </c>
      <c r="K97" s="495"/>
      <c r="L97" s="495"/>
      <c r="M97" s="495"/>
      <c r="N97" s="495"/>
      <c r="O97" s="495"/>
      <c r="P97" s="495"/>
      <c r="Q97" s="495"/>
      <c r="R97" s="495"/>
      <c r="S97" s="495"/>
      <c r="T97" s="495"/>
      <c r="U97" s="495"/>
      <c r="V97" s="495"/>
      <c r="W97" s="495"/>
      <c r="X97" s="495"/>
      <c r="Y97" s="495"/>
      <c r="Z97" s="495"/>
      <c r="AA97" s="495"/>
      <c r="AB97" s="495"/>
      <c r="AC97" s="495"/>
      <c r="AD97" s="495"/>
      <c r="AE97" s="495"/>
      <c r="AF97" s="495"/>
      <c r="AG97" s="495"/>
      <c r="AH97" s="495"/>
      <c r="AI97" s="495"/>
      <c r="AJ97" s="495"/>
      <c r="AK97" s="495"/>
      <c r="AL97" s="495"/>
      <c r="AM97" s="495"/>
      <c r="AN97" s="495"/>
      <c r="AO97" s="495"/>
      <c r="AP97" s="495"/>
      <c r="AQ97" s="495"/>
      <c r="AR97" s="495"/>
      <c r="AS97" s="495"/>
      <c r="AT97" s="495"/>
      <c r="AU97" s="495"/>
      <c r="AV97" s="495"/>
      <c r="AW97" s="495"/>
      <c r="AX97" s="495"/>
      <c r="AY97" s="495"/>
      <c r="AZ97" s="495"/>
      <c r="BA97" s="495"/>
      <c r="BB97" s="495"/>
      <c r="BC97" s="495"/>
      <c r="BD97" s="495"/>
      <c r="BE97" s="495"/>
      <c r="BF97" s="495"/>
      <c r="BG97" s="495"/>
      <c r="BH97" s="495"/>
      <c r="BI97" s="495"/>
      <c r="BJ97" s="495"/>
      <c r="BK97" s="495"/>
      <c r="BL97" s="495"/>
      <c r="BM97" s="495"/>
      <c r="BN97" s="495"/>
      <c r="BO97" s="495"/>
      <c r="BP97" s="495"/>
      <c r="BQ97" s="495"/>
      <c r="BR97" s="495"/>
      <c r="BS97" s="495"/>
      <c r="BT97" s="495"/>
      <c r="BU97" s="495"/>
      <c r="BV97" s="495"/>
      <c r="BW97" s="495"/>
      <c r="BX97" s="495"/>
      <c r="BY97" s="495"/>
      <c r="BZ97" s="495"/>
      <c r="CA97" s="495"/>
      <c r="CB97" s="495"/>
      <c r="CC97" s="495"/>
      <c r="CD97" s="495"/>
      <c r="CE97" s="495"/>
      <c r="CF97" s="495"/>
      <c r="CG97" s="495"/>
      <c r="CH97" s="495"/>
      <c r="CI97" s="495"/>
      <c r="CJ97" s="495"/>
      <c r="CK97" s="495"/>
      <c r="CL97" s="495"/>
      <c r="CM97" s="495"/>
      <c r="CN97" s="495"/>
      <c r="CO97" s="495"/>
      <c r="CP97" s="495"/>
      <c r="CQ97" s="495"/>
      <c r="CR97" s="495"/>
      <c r="CS97" s="495"/>
      <c r="CT97" s="495"/>
      <c r="CU97" s="495"/>
      <c r="CV97" s="495"/>
      <c r="CW97" s="495"/>
      <c r="CX97" s="495"/>
      <c r="CY97" s="495"/>
      <c r="CZ97" s="495"/>
      <c r="DA97" s="495"/>
      <c r="DB97" s="495"/>
      <c r="DC97" s="495"/>
      <c r="DD97" s="495"/>
      <c r="DE97" s="495"/>
      <c r="DF97" s="495"/>
      <c r="DG97" s="495"/>
      <c r="DH97" s="495"/>
      <c r="DI97" s="495"/>
      <c r="DJ97" s="495"/>
      <c r="DK97" s="495"/>
      <c r="DL97" s="495"/>
      <c r="DM97" s="495"/>
      <c r="DN97" s="495"/>
      <c r="DO97" s="495"/>
      <c r="DP97" s="495"/>
      <c r="DQ97" s="495"/>
      <c r="DR97" s="495"/>
      <c r="DS97" s="495"/>
      <c r="DT97" s="495"/>
      <c r="DU97" s="495"/>
      <c r="DV97" s="495"/>
      <c r="DW97" s="495"/>
      <c r="DX97" s="495"/>
      <c r="DY97" s="495"/>
      <c r="DZ97" s="495"/>
      <c r="EA97" s="495"/>
      <c r="EB97" s="495"/>
      <c r="EC97" s="495"/>
      <c r="ED97" s="495"/>
      <c r="EE97" s="495"/>
      <c r="EF97" s="495"/>
      <c r="EG97" s="495"/>
      <c r="EH97" s="495"/>
      <c r="EI97" s="495"/>
      <c r="EJ97" s="495"/>
      <c r="EK97" s="495"/>
      <c r="EL97" s="495"/>
      <c r="EM97" s="495"/>
      <c r="EN97" s="495"/>
      <c r="EO97" s="495"/>
      <c r="EP97" s="495"/>
      <c r="EQ97" s="495"/>
      <c r="ER97" s="495"/>
      <c r="ES97" s="495"/>
      <c r="ET97" s="495"/>
      <c r="EU97" s="495"/>
      <c r="EV97" s="495"/>
      <c r="EW97" s="495"/>
      <c r="EX97" s="495"/>
      <c r="EY97" s="495"/>
      <c r="EZ97" s="495"/>
      <c r="FA97" s="495"/>
      <c r="FB97" s="495"/>
      <c r="FC97" s="495"/>
      <c r="FD97" s="495"/>
      <c r="FE97" s="495"/>
      <c r="FF97" s="495"/>
      <c r="FG97" s="495"/>
      <c r="FH97" s="495"/>
      <c r="FI97" s="495"/>
      <c r="FJ97" s="495"/>
      <c r="FK97" s="495"/>
      <c r="FL97" s="495"/>
      <c r="FM97" s="495"/>
      <c r="FN97" s="495"/>
      <c r="FO97" s="495"/>
      <c r="FP97" s="495"/>
      <c r="FQ97" s="495"/>
      <c r="FR97" s="495"/>
      <c r="FS97" s="495"/>
      <c r="FT97" s="495"/>
      <c r="FU97" s="495"/>
      <c r="FV97" s="495"/>
      <c r="FW97" s="495"/>
      <c r="FX97" s="495"/>
      <c r="FY97" s="495"/>
      <c r="FZ97" s="495"/>
      <c r="GA97" s="495"/>
      <c r="GB97" s="495"/>
      <c r="GC97" s="495"/>
      <c r="GD97" s="495"/>
      <c r="GE97" s="495"/>
      <c r="GF97" s="495"/>
      <c r="GG97" s="495"/>
      <c r="GH97" s="495"/>
      <c r="GI97" s="495"/>
      <c r="GJ97" s="495"/>
      <c r="GK97" s="495"/>
      <c r="GL97" s="495"/>
      <c r="GM97" s="495"/>
      <c r="GN97" s="495"/>
      <c r="GO97" s="495"/>
      <c r="GP97" s="495"/>
      <c r="GQ97" s="495"/>
      <c r="GR97" s="495"/>
      <c r="GS97" s="495"/>
      <c r="GT97" s="495"/>
      <c r="GU97" s="495"/>
      <c r="GV97" s="495"/>
      <c r="GW97" s="495"/>
      <c r="GX97" s="495"/>
      <c r="GY97" s="495"/>
      <c r="GZ97" s="495"/>
      <c r="HA97" s="495"/>
      <c r="HB97" s="495"/>
      <c r="HC97" s="495"/>
      <c r="HD97" s="495"/>
      <c r="HE97" s="495"/>
      <c r="HF97" s="495"/>
      <c r="HG97" s="495"/>
      <c r="HH97" s="495"/>
      <c r="HI97" s="495"/>
      <c r="HJ97" s="495"/>
      <c r="HK97" s="495"/>
      <c r="HL97" s="495"/>
      <c r="HM97" s="495"/>
      <c r="HN97" s="495"/>
      <c r="HO97" s="495"/>
      <c r="HP97" s="495"/>
      <c r="HQ97" s="495"/>
      <c r="HR97" s="495"/>
      <c r="HS97" s="495"/>
      <c r="HT97" s="495"/>
      <c r="HU97" s="495"/>
      <c r="HV97" s="495"/>
      <c r="HW97" s="495"/>
      <c r="HX97" s="495"/>
      <c r="HY97" s="495"/>
      <c r="HZ97" s="495"/>
      <c r="IA97" s="495"/>
      <c r="IB97" s="495"/>
      <c r="IC97" s="495"/>
      <c r="ID97" s="495"/>
      <c r="IE97" s="495"/>
      <c r="IF97" s="495"/>
      <c r="IG97" s="495"/>
      <c r="IH97" s="495"/>
      <c r="II97" s="495"/>
      <c r="IJ97" s="495"/>
      <c r="IK97" s="495"/>
      <c r="IL97" s="495"/>
      <c r="IM97" s="495"/>
      <c r="IN97" s="495"/>
      <c r="IO97" s="495"/>
      <c r="IP97" s="495"/>
      <c r="IQ97" s="495"/>
      <c r="IR97" s="495"/>
      <c r="IS97" s="495"/>
      <c r="IT97" s="495"/>
      <c r="IU97" s="495"/>
      <c r="IV97" s="495"/>
    </row>
    <row r="98" spans="1:256" s="307" customFormat="1" ht="12">
      <c r="A98" s="368">
        <v>7</v>
      </c>
      <c r="B98" s="487" t="s">
        <v>10</v>
      </c>
      <c r="C98" s="487"/>
      <c r="D98" s="488">
        <v>0.1</v>
      </c>
      <c r="E98" s="488"/>
      <c r="F98" s="519"/>
      <c r="G98" s="511">
        <f>J66</f>
        <v>0</v>
      </c>
      <c r="H98" s="520">
        <v>0.5</v>
      </c>
      <c r="I98" s="512"/>
      <c r="J98" s="497">
        <f t="shared" si="3"/>
        <v>0</v>
      </c>
    </row>
    <row r="99" spans="1:256" s="307" customFormat="1" ht="12">
      <c r="A99" s="368">
        <v>8</v>
      </c>
      <c r="B99" s="487" t="s">
        <v>12</v>
      </c>
      <c r="C99" s="487"/>
      <c r="D99" s="488">
        <v>0.05</v>
      </c>
      <c r="E99" s="488"/>
      <c r="F99" s="519"/>
      <c r="G99" s="511">
        <f>J72</f>
        <v>0</v>
      </c>
      <c r="H99" s="520">
        <v>0.5</v>
      </c>
      <c r="I99" s="512"/>
      <c r="J99" s="497">
        <f t="shared" si="3"/>
        <v>0</v>
      </c>
    </row>
    <row r="100" spans="1:256" s="307" customFormat="1" ht="12">
      <c r="A100" s="368">
        <v>9</v>
      </c>
      <c r="B100" s="487" t="s">
        <v>13</v>
      </c>
      <c r="C100" s="487"/>
      <c r="D100" s="488">
        <v>7.4999999999999997E-2</v>
      </c>
      <c r="E100" s="488"/>
      <c r="F100" s="519"/>
      <c r="G100" s="511">
        <f>J76</f>
        <v>0</v>
      </c>
      <c r="H100" s="520">
        <v>0.5</v>
      </c>
      <c r="I100" s="512"/>
      <c r="J100" s="497">
        <f t="shared" si="3"/>
        <v>0</v>
      </c>
    </row>
    <row r="101" spans="1:256" s="523" customFormat="1" ht="12">
      <c r="A101" s="369">
        <v>10</v>
      </c>
      <c r="B101" s="489" t="s">
        <v>19</v>
      </c>
      <c r="C101" s="489"/>
      <c r="D101" s="490">
        <v>0.1</v>
      </c>
      <c r="E101" s="490"/>
      <c r="F101" s="521"/>
      <c r="G101" s="513">
        <f>J83</f>
        <v>0</v>
      </c>
      <c r="H101" s="522">
        <v>0.5</v>
      </c>
      <c r="I101" s="514"/>
      <c r="J101" s="515">
        <f t="shared" si="3"/>
        <v>0</v>
      </c>
    </row>
    <row r="102" spans="1:256" s="524" customFormat="1" ht="13.5" customHeight="1">
      <c r="A102" s="491" t="s">
        <v>4</v>
      </c>
      <c r="B102" s="1404" t="s">
        <v>592</v>
      </c>
      <c r="C102" s="1405"/>
      <c r="D102" s="1406"/>
      <c r="E102" s="1406"/>
      <c r="F102" s="1406"/>
      <c r="G102" s="1407">
        <f>J102</f>
        <v>0</v>
      </c>
      <c r="H102" s="1408">
        <v>0.5</v>
      </c>
      <c r="I102" s="1409"/>
      <c r="J102" s="1410">
        <f>SUM(J92:J101)</f>
        <v>0</v>
      </c>
      <c r="L102" s="525" t="s">
        <v>379</v>
      </c>
    </row>
    <row r="103" spans="1:256" s="524" customFormat="1" ht="13.5" customHeight="1">
      <c r="A103" s="491" t="s">
        <v>4</v>
      </c>
      <c r="B103" s="1405" t="s">
        <v>670</v>
      </c>
      <c r="C103" s="1405"/>
      <c r="D103" s="1406"/>
      <c r="E103" s="1406"/>
      <c r="F103" s="1414"/>
      <c r="G103" s="1415" t="str">
        <f>D17</f>
        <v>0%</v>
      </c>
      <c r="H103" s="1416"/>
      <c r="I103" s="1417"/>
      <c r="J103" s="1418"/>
      <c r="L103" s="525"/>
    </row>
    <row r="104" spans="1:256" s="1313" customFormat="1" ht="13.5" customHeight="1">
      <c r="A104" s="1311"/>
      <c r="B104" s="328" t="s">
        <v>51</v>
      </c>
      <c r="C104" s="1312"/>
      <c r="F104" s="558"/>
      <c r="G104" s="558"/>
      <c r="H104" s="516"/>
      <c r="L104" s="1314"/>
    </row>
    <row r="105" spans="1:256" s="315" customFormat="1" ht="12.75">
      <c r="A105" s="1393"/>
      <c r="B105" s="1392"/>
      <c r="C105" s="1392"/>
      <c r="D105" s="1391"/>
      <c r="E105" s="1390"/>
      <c r="F105" s="1390"/>
      <c r="G105" s="1390"/>
      <c r="H105" s="1392"/>
      <c r="I105" s="1563" t="s">
        <v>934</v>
      </c>
      <c r="J105" s="1432">
        <f>SUM('0.02  IDENTIFICAÇÃO'!E27,'1.EDIFÍCIO 1.1. Acesso exterior'!F2,'1. EDIFÍCIO 1.2. Entrada'!F2,'1. EDIFÍCIO 1.3. Percurso'!F2,'1. EDIFÍCIO 1.4. Loja'!F2,'1. EDIFÍCIO 1.5. Auditório'!F2, '1. EDIFÍCIO 1.6. Jardim'!F2, '1. EDIFÍCIO 1.7. Cafetaria'!F2,'1. EDIFÍCIO 1.8. Biblioteca'!F2,'1. EDIFÍCIO 1.9. Sanitários'!F2,'1. EDIFÍCIO 1.10. SERVIÇOS'!F2,'2. LOCALIZAÇÃO'!F2,'3.1 EXPOSIÇÃO  1'!F2,'3.2 EXPOSIÇÃO 2'!F2,'4  COMUNICAÇÃO'!F2,'5  SEGURANÇA'!F2,'6  CONSULTORIA'!F2,'7  FORMAÇÃO'!F2,'8  EMPREGO'!F2,'9. AVALIAÇÃO'!F2,'10. GESTÃO'!F2)</f>
        <v>906</v>
      </c>
    </row>
    <row r="106" spans="1:256" s="315" customFormat="1" ht="12.75">
      <c r="A106" s="1433"/>
      <c r="B106" s="1434"/>
      <c r="C106" s="1439" t="s">
        <v>687</v>
      </c>
      <c r="D106" s="1435"/>
      <c r="E106" s="1436"/>
      <c r="F106" s="1436"/>
      <c r="G106" s="1434"/>
      <c r="H106" s="1434"/>
      <c r="I106" s="1437" t="s">
        <v>686</v>
      </c>
      <c r="J106" s="1438">
        <f>SUM('0.02  IDENTIFICAÇÃO'!E27,'1.EDIFÍCIO 1.1. Acesso exterior'!F2,IF('0.1 RESUMO'!D7&lt;&gt;"NA",'1. EDIFÍCIO 1.2. Entrada'!F2,0),IF('0.1 RESUMO'!D8&lt;&gt;"NA",'1. EDIFÍCIO 1.3. Percurso'!F2,0),IF('0.1 RESUMO'!D9&lt;&gt;"NA",'1. EDIFÍCIO 1.4. Loja'!F2,0),IF('0.1 RESUMO'!D10&lt;&gt;"NA",'1. EDIFÍCIO 1.5. Auditório'!F2,0),IF('0.1 RESUMO'!D11&lt;&gt;"NA",'1. EDIFÍCIO 1.6. Jardim'!F2,0),IF('0.1 RESUMO'!D12&lt;&gt;"NA",'1. EDIFÍCIO 1.7. Cafetaria'!F2,0), IF('0.1 RESUMO'!D13&lt;&gt;"NA",'1. EDIFÍCIO 1.8. Biblioteca'!F2,0),'1. EDIFÍCIO 1.9. Sanitários'!F2,'1. EDIFÍCIO 1.10. SERVIÇOS'!F2,'2. LOCALIZAÇÃO'!F2,IF('0.1 RESUMO'!D29&lt;&gt;"NA",'3.1 EXPOSIÇÃO  1'!F2,0),IF('0.1 RESUMO'!D30&lt;&gt;"NA",'3.2 EXPOSIÇÃO 2'!F2,0),'4  COMUNICAÇÃO'!F2,'5  SEGURANÇA'!F2,'6  CONSULTORIA'!F2,'7  FORMAÇÃO'!F2,'8  EMPREGO'!F2,'9. AVALIAÇÃO'!F2,'10. GESTÃO'!F2)</f>
        <v>375</v>
      </c>
    </row>
    <row r="107" spans="1:256" s="315" customFormat="1" ht="12.75">
      <c r="A107" s="1393"/>
      <c r="B107" s="1392"/>
      <c r="C107" s="1392"/>
      <c r="D107" s="1387"/>
      <c r="E107" s="1386"/>
      <c r="F107" s="1392"/>
      <c r="G107" s="1392"/>
      <c r="H107" s="1392"/>
      <c r="I107" s="1385" t="s">
        <v>678</v>
      </c>
      <c r="J107" s="1388">
        <f>SUM('0.02  IDENTIFICAÇÃO'!E28,'1.EDIFÍCIO 1.1. Acesso exterior'!E2,IF('0.1 RESUMO'!D7&lt;&gt;"NA",'1. EDIFÍCIO 1.2. Entrada'!E2,0),IF('0.1 RESUMO'!D8&lt;&gt;"NA",'1. EDIFÍCIO 1.3. Percurso'!E2,0),IF('0.1 RESUMO'!D9&lt;&gt;"NA",'1. EDIFÍCIO 1.4. Loja'!E2,0),IF('0.1 RESUMO'!D10&lt;&gt;"NA",'1. EDIFÍCIO 1.5. Auditório'!E2,0),IF('0.1 RESUMO'!D11&lt;&gt;"NA",'1. EDIFÍCIO 1.6. Jardim'!E2,0),IF('0.1 RESUMO'!D12&lt;&gt;"NA",'1. EDIFÍCIO 1.7. Cafetaria'!E2,0), IF('0.1 RESUMO'!D13&lt;&gt;"NA",'1. EDIFÍCIO 1.8. Biblioteca'!E2,0),'1. EDIFÍCIO 1.9. Sanitários'!E2,'1. EDIFÍCIO 1.10. SERVIÇOS'!E2,'2. LOCALIZAÇÃO'!E2,IF('0.1 RESUMO'!D29&lt;&gt;"NA",'3.1 EXPOSIÇÃO  1'!E2,0),IF('0.1 RESUMO'!D30&lt;&gt;"NA",'3.2 EXPOSIÇÃO 2'!E2,0),'4  COMUNICAÇÃO'!E2,'5  SEGURANÇA'!E2,'6  CONSULTORIA'!E2,'7  FORMAÇÃO'!E2,'8  EMPREGO'!E2,'9. AVALIAÇÃO'!E2,'10. GESTÃO'!E2)</f>
        <v>0</v>
      </c>
    </row>
    <row r="108" spans="1:256" ht="12" customHeight="1">
      <c r="C108" s="1384"/>
      <c r="D108" s="1384"/>
      <c r="E108" s="1383"/>
      <c r="H108" s="1386"/>
      <c r="I108" s="1389" t="s">
        <v>588</v>
      </c>
      <c r="J108" s="1381">
        <f>J107/J106</f>
        <v>0</v>
      </c>
    </row>
    <row r="109" spans="1:256" ht="12" hidden="1" customHeight="1"/>
    <row r="110" spans="1:256" ht="12" hidden="1" customHeight="1"/>
    <row r="111" spans="1:256" ht="12" hidden="1" customHeight="1"/>
    <row r="112" spans="1:256" ht="12" hidden="1" customHeight="1"/>
    <row r="113" ht="12" hidden="1" customHeight="1"/>
    <row r="114" ht="12" hidden="1" customHeight="1"/>
    <row r="115" ht="12" hidden="1" customHeight="1"/>
    <row r="116" ht="12" hidden="1" customHeight="1"/>
    <row r="117" ht="12" hidden="1" customHeight="1"/>
    <row r="118" ht="12" hidden="1" customHeight="1"/>
    <row r="119" ht="12" hidden="1" customHeight="1"/>
    <row r="120" ht="12" hidden="1" customHeight="1"/>
    <row r="121" ht="12" hidden="1" customHeight="1"/>
    <row r="122" ht="12" hidden="1" customHeight="1"/>
    <row r="123" ht="12" hidden="1" customHeight="1"/>
    <row r="124" ht="12" hidden="1" customHeight="1"/>
    <row r="125" ht="12" hidden="1" customHeight="1"/>
    <row r="126" ht="12" hidden="1" customHeight="1"/>
    <row r="127" ht="12" hidden="1" customHeight="1"/>
    <row r="128" ht="12" hidden="1" customHeight="1"/>
    <row r="129" ht="12" hidden="1" customHeight="1"/>
    <row r="130" ht="12" hidden="1" customHeight="1"/>
    <row r="131" ht="12" hidden="1" customHeight="1"/>
    <row r="132" ht="12" hidden="1" customHeight="1"/>
    <row r="133" ht="12" hidden="1" customHeight="1"/>
    <row r="134" ht="12" hidden="1" customHeight="1"/>
    <row r="135" ht="12" hidden="1" customHeight="1"/>
    <row r="136" ht="12" hidden="1" customHeight="1"/>
    <row r="137" ht="12" hidden="1" customHeight="1"/>
    <row r="138" ht="12" hidden="1" customHeight="1"/>
    <row r="139" ht="12" hidden="1" customHeight="1"/>
    <row r="140" ht="12" hidden="1" customHeight="1"/>
    <row r="141" ht="12" hidden="1" customHeight="1"/>
    <row r="142" ht="12" hidden="1" customHeight="1"/>
    <row r="143" ht="12" hidden="1" customHeight="1"/>
    <row r="144" ht="12" hidden="1" customHeight="1"/>
    <row r="145" ht="12" hidden="1" customHeight="1"/>
    <row r="146" ht="12" hidden="1" customHeight="1"/>
    <row r="147" ht="12" hidden="1" customHeight="1"/>
    <row r="148" ht="12" hidden="1" customHeight="1"/>
    <row r="149" ht="12" hidden="1" customHeight="1"/>
    <row r="150" ht="12" hidden="1" customHeight="1"/>
    <row r="151" ht="12" hidden="1" customHeight="1"/>
    <row r="152" ht="12" hidden="1" customHeight="1"/>
    <row r="153" ht="12" hidden="1" customHeight="1"/>
    <row r="154" ht="12" hidden="1" customHeight="1"/>
    <row r="155" ht="12" hidden="1" customHeight="1"/>
    <row r="156" ht="12" hidden="1" customHeight="1"/>
    <row r="157" ht="12" hidden="1" customHeight="1"/>
    <row r="158" ht="12" hidden="1" customHeight="1"/>
    <row r="159" ht="12" hidden="1" customHeight="1"/>
    <row r="160" ht="12" hidden="1" customHeight="1"/>
    <row r="161" ht="12" hidden="1" customHeight="1"/>
    <row r="162" ht="12" hidden="1" customHeight="1"/>
  </sheetData>
  <sheetProtection algorithmName="SHA-512" hashValue="RFFdTLVgK1wyj5foRSGQJB5fc53KH1P0uEFI7tcpp0hU7Y6S+U8O/VH3gjlNZkTLYlb0rz/aXbv1ZIjso1le1g==" saltValue="+NFsV8pNdPnbluQIj7uEDA==" spinCount="100000" sheet="1" objects="1" scenarios="1" selectLockedCells="1"/>
  <mergeCells count="11">
    <mergeCell ref="B11:C11"/>
    <mergeCell ref="B12:C12"/>
    <mergeCell ref="B13:C13"/>
    <mergeCell ref="B14:C14"/>
    <mergeCell ref="B19:C19"/>
    <mergeCell ref="B15:C15"/>
    <mergeCell ref="B6:C6"/>
    <mergeCell ref="B7:C7"/>
    <mergeCell ref="B8:C8"/>
    <mergeCell ref="B9:C9"/>
    <mergeCell ref="B10:C10"/>
  </mergeCells>
  <phoneticPr fontId="7" type="noConversion"/>
  <conditionalFormatting sqref="D7:D15 D17 D28:D30">
    <cfRule type="cellIs" dxfId="16" priority="47" operator="equal">
      <formula>"NA"</formula>
    </cfRule>
  </conditionalFormatting>
  <conditionalFormatting sqref="F7:F15 F17">
    <cfRule type="cellIs" dxfId="15" priority="65" operator="greaterThan">
      <formula>$E7</formula>
    </cfRule>
  </conditionalFormatting>
  <conditionalFormatting sqref="F29:F30">
    <cfRule type="cellIs" dxfId="14" priority="19" operator="greaterThan">
      <formula>$E29</formula>
    </cfRule>
  </conditionalFormatting>
  <conditionalFormatting sqref="G102 J102">
    <cfRule type="cellIs" dxfId="13" priority="22" operator="greaterThanOrEqual">
      <formula>0.5</formula>
    </cfRule>
  </conditionalFormatting>
  <conditionalFormatting sqref="H6:H17 H19">
    <cfRule type="cellIs" dxfId="12" priority="53" operator="equal">
      <formula>" "</formula>
    </cfRule>
  </conditionalFormatting>
  <conditionalFormatting sqref="H16:H17 H19">
    <cfRule type="cellIs" dxfId="11" priority="50" operator="equal">
      <formula>"NA"</formula>
    </cfRule>
  </conditionalFormatting>
  <conditionalFormatting sqref="H28">
    <cfRule type="cellIs" dxfId="10" priority="12" operator="greaterThanOrEqual">
      <formula>0.5</formula>
    </cfRule>
  </conditionalFormatting>
  <conditionalFormatting sqref="J32:J48">
    <cfRule type="cellIs" dxfId="9" priority="1" operator="greaterThanOrEqual">
      <formula>0.5</formula>
    </cfRule>
  </conditionalFormatting>
  <conditionalFormatting sqref="J50:J60">
    <cfRule type="cellIs" dxfId="8" priority="2" operator="greaterThanOrEqual">
      <formula>0.5</formula>
    </cfRule>
  </conditionalFormatting>
  <conditionalFormatting sqref="J62:J65">
    <cfRule type="cellIs" dxfId="7" priority="8" operator="greaterThanOrEqual">
      <formula>0.5</formula>
    </cfRule>
  </conditionalFormatting>
  <conditionalFormatting sqref="J67:J71">
    <cfRule type="cellIs" dxfId="6" priority="7" operator="greaterThanOrEqual">
      <formula>0.5</formula>
    </cfRule>
  </conditionalFormatting>
  <conditionalFormatting sqref="J73:J75">
    <cfRule type="cellIs" dxfId="5" priority="6" operator="greaterThanOrEqual">
      <formula>0.5</formula>
    </cfRule>
  </conditionalFormatting>
  <conditionalFormatting sqref="J77:J82">
    <cfRule type="cellIs" dxfId="4" priority="5" operator="greaterThanOrEqual">
      <formula>0.5</formula>
    </cfRule>
  </conditionalFormatting>
  <conditionalFormatting sqref="J84:J90">
    <cfRule type="cellIs" dxfId="3" priority="4" operator="greaterThanOrEqual">
      <formula>0.5</formula>
    </cfRule>
  </conditionalFormatting>
  <dataValidations xWindow="952" yWindow="578" count="4">
    <dataValidation type="whole" showInputMessage="1" showErrorMessage="1" errorTitle="ATENÇÃO" error="Apenas valores inteiros em m2. O valor não pode ser superior à àrea visitável" prompt="Preencher com o valor da ÁREA ACESSÍVEL em m2 sem casas décimais_x000a_O Valor desta àrea NÃO PODE SER SUPERIOR ao da área Visitável" sqref="F7:F15" xr:uid="{00000000-0002-0000-1700-000000000000}">
      <formula1>0</formula1>
      <formula2>E7</formula2>
    </dataValidation>
    <dataValidation type="whole" showInputMessage="1" showErrorMessage="1" errorTitle="ATENÇÃO" error="Apenas valores inteiros em m2. O valor não pode ser superior à àrea visitável" prompt="Preencher com o valor da ÁREA DE EXPOSIÇÃO ACESSÍVEL,em m2, sem casas décimais._x000a_O Valor desta àrea NÃO PODE SER SUPERIOR ao da área Visitável" sqref="F29:F30" xr:uid="{00000000-0002-0000-1700-000001000000}">
      <formula1>0</formula1>
      <formula2>E29</formula2>
    </dataValidation>
    <dataValidation type="whole" allowBlank="1" showInputMessage="1" showErrorMessage="1" errorTitle="ATENÇÃO" error="Apenas valores inteiros em m2" prompt="Preencher com o valor da ÁREA VISITÁVEL, em m2, sem casas décimais" sqref="E19 E7:E15" xr:uid="{00000000-0002-0000-1700-000002000000}">
      <formula1>0</formula1>
      <formula2>100000</formula2>
    </dataValidation>
    <dataValidation type="whole" allowBlank="1" showInputMessage="1" showErrorMessage="1" errorTitle="ATENÇÃO" error="Apenas valores inteiros em m2" prompt="Preencher com o valor da ÁREA EXPOSIÇÃO VISITÁVEL, em m2, sem casas décimais" sqref="E29:E30" xr:uid="{00000000-0002-0000-1700-000003000000}">
      <formula1>0</formula1>
      <formula2>100000</formula2>
    </dataValidation>
  </dataValidations>
  <pageMargins left="0.98" right="0.94" top="1.77" bottom="0.94" header="0.35" footer="0.39"/>
  <pageSetup paperSize="9" scale="78" fitToWidth="0" fitToHeight="0" orientation="portrait" horizontalDpi="300" verticalDpi="300"/>
  <headerFooter>
    <oddHeader>&amp;L&amp;"Calibri,Normal"&amp;9
Diagnóstico de Acessibilidade  
&amp;F
&amp;C&amp;"System Font,Normal"&amp;10&amp;K000000&amp;G</oddHeader>
    <oddFooter>&amp;L&amp;"Calibri,Normal"&amp;7MMP 2024&amp;C&amp;"Calibri (corpo),Normal"&amp;7&amp;K000000&amp;A    
&amp;R&amp;"Calibri (corpo),Normal"&amp;7&amp;K000000&amp;P / &amp;N</oddFooter>
  </headerFooter>
  <rowBreaks count="1" manualBreakCount="1">
    <brk id="47" max="9" man="1"/>
  </rowBreaks>
  <drawing r:id="rId1"/>
  <legacyDrawing r:id="rId2"/>
  <legacyDrawingHF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lha23"/>
  <dimension ref="A1:AD106"/>
  <sheetViews>
    <sheetView zoomScale="150" zoomScaleNormal="150" workbookViewId="0">
      <selection activeCell="C5" sqref="C5"/>
    </sheetView>
  </sheetViews>
  <sheetFormatPr defaultColWidth="0" defaultRowHeight="12" customHeight="1" zeroHeight="1"/>
  <cols>
    <col min="1" max="1" width="3.19921875" style="367" customWidth="1"/>
    <col min="2" max="2" width="22.59765625" style="315" customWidth="1"/>
    <col min="3" max="3" width="34.3984375" style="316" customWidth="1"/>
    <col min="4" max="4" width="7" style="316" hidden="1" customWidth="1"/>
    <col min="5" max="5" width="5.19921875" style="317" hidden="1" customWidth="1"/>
    <col min="6" max="7" width="5.5" style="317" hidden="1" customWidth="1"/>
    <col min="8" max="8" width="4.19921875" style="316" hidden="1" customWidth="1"/>
    <col min="9" max="9" width="5.09765625" style="316" hidden="1" customWidth="1"/>
    <col min="10" max="10" width="5.59765625" style="316" hidden="1" customWidth="1"/>
    <col min="11" max="11" width="5.8984375" style="318" customWidth="1"/>
    <col min="12" max="12" width="4.69921875" style="316" hidden="1" customWidth="1"/>
    <col min="13" max="13" width="6.3984375" style="316" hidden="1" customWidth="1"/>
    <col min="14" max="14" width="1.69921875" style="316" hidden="1" customWidth="1"/>
    <col min="15" max="15" width="2.8984375" style="316" hidden="1" customWidth="1"/>
    <col min="16" max="17" width="1.69921875" style="316" hidden="1" customWidth="1"/>
    <col min="18" max="18" width="6.19921875" style="316" hidden="1" customWidth="1"/>
    <col min="19" max="22" width="1.69921875" style="316" hidden="1" customWidth="1"/>
    <col min="23" max="23" width="6.59765625" hidden="1" customWidth="1"/>
    <col min="24" max="25" width="1.69921875" hidden="1" customWidth="1"/>
    <col min="26" max="26" width="3.69921875" hidden="1" customWidth="1"/>
    <col min="27" max="29" width="1.69921875" hidden="1" customWidth="1"/>
    <col min="30" max="30" width="8.59765625" hidden="1" customWidth="1"/>
    <col min="31" max="16384" width="1.69921875" hidden="1"/>
  </cols>
  <sheetData>
    <row r="1" spans="1:22" ht="22.5" customHeight="1">
      <c r="A1" s="325" t="s">
        <v>1</v>
      </c>
      <c r="B1" s="288" t="s">
        <v>2</v>
      </c>
      <c r="C1" s="252" t="s">
        <v>933</v>
      </c>
      <c r="D1" s="252"/>
      <c r="E1" s="293"/>
      <c r="F1" s="293"/>
      <c r="G1" s="293"/>
      <c r="H1" s="293"/>
      <c r="I1" s="293"/>
      <c r="J1" s="293"/>
      <c r="K1" s="330" t="s">
        <v>519</v>
      </c>
      <c r="L1" s="252">
        <f>SUM(L4:L84)</f>
        <v>65</v>
      </c>
      <c r="M1" s="252"/>
      <c r="N1" s="252"/>
      <c r="O1" s="252"/>
      <c r="P1" s="252"/>
      <c r="Q1" s="252"/>
      <c r="R1" s="252"/>
      <c r="S1" s="252"/>
      <c r="T1" s="252"/>
      <c r="U1" s="252"/>
      <c r="V1" s="252"/>
    </row>
    <row r="2" spans="1:22" ht="12" customHeight="1">
      <c r="A2" s="363"/>
      <c r="B2" s="349"/>
      <c r="C2" s="349"/>
      <c r="D2" s="349"/>
      <c r="E2" s="349"/>
      <c r="F2" s="349"/>
      <c r="G2" s="349"/>
      <c r="H2" s="349"/>
      <c r="I2" s="349"/>
      <c r="J2" s="349"/>
      <c r="K2" s="350" t="s">
        <v>537</v>
      </c>
      <c r="L2" s="253"/>
      <c r="M2" s="253"/>
      <c r="N2" s="253"/>
      <c r="O2" s="253"/>
      <c r="P2" s="253"/>
      <c r="Q2" s="253"/>
      <c r="R2" s="253"/>
      <c r="S2" s="253"/>
      <c r="T2" s="253"/>
      <c r="U2" s="253"/>
      <c r="V2" s="253"/>
    </row>
    <row r="3" spans="1:22" ht="6" hidden="1" customHeight="1">
      <c r="A3" s="326"/>
      <c r="B3" s="295"/>
      <c r="C3" s="294"/>
      <c r="D3" s="294"/>
      <c r="E3" s="252"/>
      <c r="F3" s="252"/>
      <c r="G3" s="252"/>
      <c r="H3" s="252"/>
      <c r="I3" s="252"/>
      <c r="J3" s="252"/>
      <c r="K3" s="296"/>
      <c r="L3" s="253"/>
      <c r="M3" s="253"/>
      <c r="N3" s="253"/>
      <c r="O3" s="253"/>
      <c r="P3" s="253"/>
      <c r="Q3" s="253"/>
      <c r="R3" s="253"/>
      <c r="S3" s="253"/>
      <c r="T3" s="253"/>
      <c r="U3" s="253"/>
      <c r="V3" s="253"/>
    </row>
    <row r="4" spans="1:22" ht="15.95" customHeight="1">
      <c r="A4" s="364">
        <v>1</v>
      </c>
      <c r="B4" s="331" t="s">
        <v>5</v>
      </c>
      <c r="C4" s="332"/>
      <c r="D4" s="333"/>
      <c r="E4" s="334"/>
      <c r="F4" s="334"/>
      <c r="G4" s="334"/>
      <c r="H4" s="334"/>
      <c r="I4" s="334"/>
      <c r="J4" s="334"/>
      <c r="K4" s="335">
        <f>'0.1 RESUMO'!J4</f>
        <v>0</v>
      </c>
      <c r="L4" s="297">
        <f>ROWS(L5:L14)</f>
        <v>10</v>
      </c>
      <c r="M4" s="298" t="s">
        <v>536</v>
      </c>
      <c r="N4" s="299"/>
      <c r="O4" s="299"/>
      <c r="P4" s="299"/>
      <c r="Q4" s="299"/>
      <c r="R4" s="299"/>
      <c r="S4" s="299"/>
      <c r="T4" s="299"/>
      <c r="U4" s="299"/>
      <c r="V4" s="299"/>
    </row>
    <row r="5" spans="1:22" ht="15">
      <c r="A5" s="365" t="s">
        <v>53</v>
      </c>
      <c r="B5" s="340" t="str">
        <f>'0.1 RESUMO'!B6</f>
        <v xml:space="preserve"> Acesso exterior</v>
      </c>
      <c r="C5" s="341"/>
      <c r="D5" s="342"/>
      <c r="E5" s="343"/>
      <c r="F5" s="344"/>
      <c r="G5" s="344"/>
      <c r="H5" s="345"/>
      <c r="I5" s="346"/>
      <c r="J5" s="347"/>
      <c r="K5" s="358">
        <f>'0.1 RESUMO'!H6</f>
        <v>0</v>
      </c>
      <c r="L5" s="297"/>
      <c r="M5" s="304"/>
      <c r="N5" s="302"/>
      <c r="O5" s="302"/>
      <c r="P5" s="302"/>
      <c r="Q5" s="302"/>
      <c r="R5" s="302"/>
      <c r="S5" s="302"/>
      <c r="T5" s="302"/>
      <c r="U5" s="302"/>
      <c r="V5" s="302"/>
    </row>
    <row r="6" spans="1:22" ht="15">
      <c r="A6" s="365" t="s">
        <v>54</v>
      </c>
      <c r="B6" s="340" t="str">
        <f>'0.1 RESUMO'!B7</f>
        <v>Entrada</v>
      </c>
      <c r="C6" s="351"/>
      <c r="D6" s="352"/>
      <c r="E6" s="353"/>
      <c r="F6" s="354"/>
      <c r="G6" s="354"/>
      <c r="H6" s="355"/>
      <c r="I6" s="356"/>
      <c r="J6" s="357"/>
      <c r="K6" s="358" t="str">
        <f>'0.1 RESUMO'!H7</f>
        <v xml:space="preserve"> </v>
      </c>
      <c r="L6" s="297"/>
      <c r="M6" s="302"/>
      <c r="N6" s="302"/>
      <c r="O6" s="302"/>
      <c r="P6" s="302"/>
      <c r="Q6" s="302"/>
      <c r="R6" s="302"/>
      <c r="S6" s="302"/>
      <c r="T6" s="302"/>
      <c r="U6" s="302"/>
      <c r="V6" s="302"/>
    </row>
    <row r="7" spans="1:22" ht="15">
      <c r="A7" s="365" t="s">
        <v>56</v>
      </c>
      <c r="B7" s="340" t="str">
        <f>'0.1 RESUMO'!B8</f>
        <v>Percurso de visita</v>
      </c>
      <c r="C7" s="351"/>
      <c r="D7" s="352"/>
      <c r="E7" s="353"/>
      <c r="F7" s="354"/>
      <c r="G7" s="354"/>
      <c r="H7" s="359"/>
      <c r="I7" s="360"/>
      <c r="J7" s="357"/>
      <c r="K7" s="358" t="str">
        <f>'0.1 RESUMO'!H8</f>
        <v xml:space="preserve"> </v>
      </c>
      <c r="L7" s="297"/>
      <c r="M7" s="302"/>
      <c r="N7" s="302"/>
      <c r="O7" s="302"/>
      <c r="P7" s="302"/>
      <c r="Q7" s="302"/>
      <c r="R7" s="302"/>
      <c r="S7" s="302"/>
      <c r="T7" s="302"/>
      <c r="U7" s="302"/>
      <c r="V7" s="302"/>
    </row>
    <row r="8" spans="1:22" ht="15">
      <c r="A8" s="365" t="s">
        <v>57</v>
      </c>
      <c r="B8" s="340" t="str">
        <f>'0.1 RESUMO'!B9</f>
        <v>Loja</v>
      </c>
      <c r="C8" s="351"/>
      <c r="D8" s="362"/>
      <c r="E8" s="353"/>
      <c r="F8" s="354"/>
      <c r="G8" s="354"/>
      <c r="H8" s="355"/>
      <c r="I8" s="356"/>
      <c r="J8" s="357"/>
      <c r="K8" s="358" t="str">
        <f>'0.1 RESUMO'!H9</f>
        <v xml:space="preserve"> </v>
      </c>
      <c r="L8" s="302"/>
      <c r="M8" s="302"/>
      <c r="N8" s="302"/>
      <c r="O8" s="302"/>
      <c r="P8" s="302"/>
      <c r="Q8" s="302"/>
      <c r="R8" s="304"/>
      <c r="S8" s="302"/>
      <c r="T8" s="302"/>
      <c r="U8" s="302"/>
      <c r="V8" s="302"/>
    </row>
    <row r="9" spans="1:22" ht="15">
      <c r="A9" s="365" t="s">
        <v>487</v>
      </c>
      <c r="B9" s="340" t="str">
        <f>'0.1 RESUMO'!B10</f>
        <v xml:space="preserve">Auditório </v>
      </c>
      <c r="C9" s="351"/>
      <c r="D9" s="352"/>
      <c r="E9" s="353"/>
      <c r="F9" s="354"/>
      <c r="G9" s="354"/>
      <c r="H9" s="355"/>
      <c r="I9" s="356"/>
      <c r="J9" s="357"/>
      <c r="K9" s="358" t="str">
        <f>'0.1 RESUMO'!H10</f>
        <v xml:space="preserve"> </v>
      </c>
      <c r="L9" s="302"/>
      <c r="M9" s="302"/>
      <c r="N9" s="302"/>
      <c r="O9" s="302">
        <f>540-284</f>
        <v>256</v>
      </c>
      <c r="P9" s="302"/>
      <c r="Q9" s="302"/>
      <c r="R9" s="302"/>
      <c r="S9" s="302"/>
      <c r="T9" s="302"/>
      <c r="U9" s="302"/>
      <c r="V9" s="302"/>
    </row>
    <row r="10" spans="1:22" ht="15">
      <c r="A10" s="365" t="s">
        <v>488</v>
      </c>
      <c r="B10" s="340" t="str">
        <f>'0.1 RESUMO'!B11</f>
        <v>Jardim</v>
      </c>
      <c r="C10" s="351"/>
      <c r="D10" s="352"/>
      <c r="E10" s="353"/>
      <c r="F10" s="354"/>
      <c r="G10" s="354"/>
      <c r="H10" s="355"/>
      <c r="I10" s="356"/>
      <c r="J10" s="357"/>
      <c r="K10" s="358" t="str">
        <f>'0.1 RESUMO'!H11</f>
        <v xml:space="preserve"> </v>
      </c>
      <c r="L10" s="302"/>
      <c r="M10" s="302"/>
      <c r="N10" s="302"/>
      <c r="O10" s="302"/>
      <c r="P10" s="302"/>
      <c r="Q10" s="302"/>
      <c r="R10" s="302"/>
      <c r="S10" s="302"/>
      <c r="T10" s="302"/>
      <c r="U10" s="302"/>
      <c r="V10" s="302"/>
    </row>
    <row r="11" spans="1:22" ht="15">
      <c r="A11" s="365" t="s">
        <v>489</v>
      </c>
      <c r="B11" s="340" t="str">
        <f>'0.1 RESUMO'!B12</f>
        <v>Cafetaria</v>
      </c>
      <c r="C11" s="351"/>
      <c r="D11" s="352"/>
      <c r="E11" s="353"/>
      <c r="F11" s="354"/>
      <c r="G11" s="354"/>
      <c r="H11" s="355"/>
      <c r="I11" s="356"/>
      <c r="J11" s="357"/>
      <c r="K11" s="358" t="str">
        <f>'0.1 RESUMO'!H12</f>
        <v xml:space="preserve"> </v>
      </c>
      <c r="L11" s="302"/>
      <c r="M11" s="302"/>
      <c r="N11" s="302"/>
      <c r="O11" s="302"/>
      <c r="P11" s="302"/>
      <c r="Q11" s="302"/>
      <c r="R11" s="302"/>
      <c r="S11" s="302"/>
      <c r="T11" s="302"/>
      <c r="U11" s="302"/>
      <c r="V11" s="302"/>
    </row>
    <row r="12" spans="1:22" ht="15">
      <c r="A12" s="365" t="s">
        <v>490</v>
      </c>
      <c r="B12" s="340" t="str">
        <f>'0.1 RESUMO'!B13</f>
        <v>Biblioteca</v>
      </c>
      <c r="C12" s="351"/>
      <c r="D12" s="352"/>
      <c r="E12" s="353"/>
      <c r="F12" s="354"/>
      <c r="G12" s="354"/>
      <c r="H12" s="355"/>
      <c r="I12" s="356"/>
      <c r="J12" s="357"/>
      <c r="K12" s="358" t="str">
        <f>'0.1 RESUMO'!H13</f>
        <v xml:space="preserve"> </v>
      </c>
      <c r="L12" s="302"/>
      <c r="M12" s="304"/>
      <c r="N12" s="302"/>
      <c r="O12" s="302"/>
      <c r="P12" s="302"/>
      <c r="Q12" s="302"/>
      <c r="R12" s="302"/>
      <c r="S12" s="302"/>
      <c r="T12" s="302"/>
      <c r="U12" s="302"/>
      <c r="V12" s="302"/>
    </row>
    <row r="13" spans="1:22" ht="24">
      <c r="A13" s="365" t="s">
        <v>491</v>
      </c>
      <c r="B13" s="340" t="str">
        <f>'0.1 RESUMO'!B14</f>
        <v>Instalações sanitárias, balneários e vestiários</v>
      </c>
      <c r="C13" s="351"/>
      <c r="D13" s="352"/>
      <c r="E13" s="353"/>
      <c r="F13" s="354"/>
      <c r="G13" s="354"/>
      <c r="H13" s="355"/>
      <c r="I13" s="356"/>
      <c r="J13" s="357"/>
      <c r="K13" s="358" t="str">
        <f>'0.1 RESUMO'!H14</f>
        <v xml:space="preserve"> </v>
      </c>
      <c r="L13" s="302"/>
      <c r="M13" s="302"/>
      <c r="N13" s="302"/>
      <c r="O13" s="302"/>
      <c r="P13" s="302"/>
      <c r="Q13" s="302"/>
      <c r="R13" s="304"/>
      <c r="S13" s="302"/>
      <c r="T13" s="302"/>
      <c r="U13" s="302"/>
      <c r="V13" s="302"/>
    </row>
    <row r="14" spans="1:22" ht="15">
      <c r="A14" s="365" t="s">
        <v>621</v>
      </c>
      <c r="B14" s="340" t="str">
        <f>'0.1 RESUMO'!B15</f>
        <v>Espaços de Serviços (não públicos)</v>
      </c>
      <c r="C14" s="1420"/>
      <c r="D14" s="300"/>
      <c r="E14" s="308"/>
      <c r="F14" s="309"/>
      <c r="G14" s="309"/>
      <c r="H14" s="309"/>
      <c r="I14" s="308"/>
      <c r="J14" s="310"/>
      <c r="K14" s="303" t="str">
        <f>'0.1 RESUMO'!H15</f>
        <v xml:space="preserve"> </v>
      </c>
      <c r="L14" s="299"/>
      <c r="M14" s="299"/>
      <c r="N14" s="299"/>
      <c r="O14" s="299"/>
      <c r="P14" s="299"/>
      <c r="Q14" s="299"/>
      <c r="R14" s="311"/>
      <c r="S14" s="299"/>
      <c r="T14" s="299"/>
      <c r="U14" s="299"/>
      <c r="V14" s="299"/>
    </row>
    <row r="15" spans="1:22" ht="15">
      <c r="A15" s="366"/>
      <c r="B15" s="285" t="s">
        <v>542</v>
      </c>
      <c r="C15" s="285"/>
      <c r="D15" s="285"/>
      <c r="E15" s="336"/>
      <c r="F15" s="286"/>
      <c r="G15" s="286"/>
      <c r="H15" s="337"/>
      <c r="I15" s="338"/>
      <c r="J15" s="287"/>
      <c r="K15" s="339" t="str">
        <f>'0.1 RESUMO'!D17</f>
        <v>0%</v>
      </c>
      <c r="L15" s="313"/>
      <c r="M15" s="314"/>
      <c r="N15" s="313"/>
      <c r="O15" s="313"/>
      <c r="P15" s="313"/>
      <c r="Q15" s="313"/>
      <c r="R15" s="313"/>
      <c r="S15" s="313"/>
      <c r="T15" s="313"/>
      <c r="U15" s="313"/>
      <c r="V15" s="313"/>
    </row>
    <row r="16" spans="1:22" ht="12" customHeight="1"/>
    <row r="17" spans="1:22" ht="15.95" customHeight="1">
      <c r="A17" s="364">
        <v>2</v>
      </c>
      <c r="B17" s="331" t="s">
        <v>25</v>
      </c>
      <c r="C17" s="332"/>
      <c r="D17" s="333"/>
      <c r="E17" s="334"/>
      <c r="F17" s="334"/>
      <c r="G17" s="334"/>
      <c r="H17" s="334"/>
      <c r="I17" s="334"/>
      <c r="J17" s="334"/>
      <c r="K17" s="335">
        <f>'0.1 RESUMO'!J21</f>
        <v>0</v>
      </c>
      <c r="L17" s="297">
        <f>ROWS(L18:L21)</f>
        <v>4</v>
      </c>
      <c r="M17" s="298"/>
      <c r="N17" s="299"/>
      <c r="O17" s="299"/>
      <c r="P17" s="299"/>
      <c r="Q17" s="299"/>
      <c r="R17" s="299"/>
      <c r="S17" s="299"/>
      <c r="T17" s="299"/>
      <c r="U17" s="299"/>
      <c r="V17" s="299"/>
    </row>
    <row r="18" spans="1:22" ht="15">
      <c r="A18" s="366"/>
      <c r="B18" s="370" t="str">
        <f>'0.1 RESUMO'!B22</f>
        <v xml:space="preserve">No exterior </v>
      </c>
      <c r="C18" s="341"/>
      <c r="D18" s="342"/>
      <c r="E18" s="371"/>
      <c r="F18" s="371"/>
      <c r="G18" s="345"/>
      <c r="H18" s="372"/>
      <c r="I18" s="372"/>
      <c r="J18" s="372"/>
      <c r="K18" s="373">
        <f>'0.1 RESUMO'!J22</f>
        <v>0</v>
      </c>
      <c r="L18" s="302"/>
      <c r="M18" s="302"/>
      <c r="N18" s="302"/>
      <c r="O18" s="302"/>
      <c r="P18" s="302"/>
      <c r="Q18" s="302"/>
      <c r="R18" s="302"/>
      <c r="S18" s="302"/>
      <c r="T18" s="302"/>
      <c r="U18" s="302"/>
      <c r="V18" s="302"/>
    </row>
    <row r="19" spans="1:22" ht="15">
      <c r="A19" s="366"/>
      <c r="B19" s="370" t="str">
        <f>'0.1 RESUMO'!B23</f>
        <v>No interior</v>
      </c>
      <c r="C19" s="351"/>
      <c r="D19" s="352"/>
      <c r="E19" s="374"/>
      <c r="F19" s="374"/>
      <c r="G19" s="355"/>
      <c r="H19" s="375"/>
      <c r="I19" s="375"/>
      <c r="J19" s="375"/>
      <c r="K19" s="373">
        <f>'0.1 RESUMO'!J23</f>
        <v>0</v>
      </c>
      <c r="L19" s="302"/>
      <c r="M19" s="302"/>
      <c r="N19" s="302"/>
      <c r="O19" s="302"/>
      <c r="P19" s="302"/>
      <c r="Q19" s="302"/>
      <c r="R19" s="302"/>
      <c r="S19" s="302"/>
      <c r="T19" s="302"/>
      <c r="U19" s="302"/>
      <c r="V19" s="302"/>
    </row>
    <row r="20" spans="1:22" ht="15">
      <c r="A20" s="366"/>
      <c r="B20" s="370" t="str">
        <f>'0.1 RESUMO'!B24</f>
        <v>Sinalética geral</v>
      </c>
      <c r="C20" s="351"/>
      <c r="D20" s="352"/>
      <c r="E20" s="374"/>
      <c r="F20" s="374"/>
      <c r="G20" s="355"/>
      <c r="H20" s="375"/>
      <c r="I20" s="375"/>
      <c r="J20" s="375"/>
      <c r="K20" s="373">
        <f>'0.1 RESUMO'!J24</f>
        <v>0</v>
      </c>
      <c r="L20" s="302"/>
      <c r="M20" s="302"/>
      <c r="N20" s="302"/>
      <c r="O20" s="302"/>
      <c r="P20" s="302"/>
      <c r="Q20" s="302"/>
      <c r="R20" s="302"/>
      <c r="S20" s="302"/>
      <c r="T20" s="302"/>
      <c r="U20" s="302"/>
      <c r="V20" s="302"/>
    </row>
    <row r="21" spans="1:22" ht="15">
      <c r="A21" s="366"/>
      <c r="B21" s="370" t="str">
        <f>'0.1 RESUMO'!B25</f>
        <v>Sinalética de direção</v>
      </c>
      <c r="C21" s="351"/>
      <c r="D21" s="352"/>
      <c r="E21" s="355"/>
      <c r="F21" s="355"/>
      <c r="G21" s="355"/>
      <c r="H21" s="375"/>
      <c r="I21" s="375"/>
      <c r="J21" s="375"/>
      <c r="K21" s="373">
        <f>'0.1 RESUMO'!J25</f>
        <v>0</v>
      </c>
      <c r="L21" s="302"/>
      <c r="M21" s="302"/>
      <c r="N21" s="302"/>
      <c r="O21" s="302"/>
      <c r="P21" s="302"/>
      <c r="Q21" s="302"/>
      <c r="R21" s="302"/>
      <c r="S21" s="302"/>
      <c r="T21" s="302"/>
      <c r="U21" s="302"/>
      <c r="V21" s="302"/>
    </row>
    <row r="22" spans="1:22" ht="12" customHeight="1"/>
    <row r="23" spans="1:22" ht="15.95" customHeight="1" thickBot="1">
      <c r="A23" s="364">
        <v>3</v>
      </c>
      <c r="B23" s="331" t="s">
        <v>6</v>
      </c>
      <c r="C23" s="1256"/>
      <c r="D23" s="333"/>
      <c r="E23" s="334"/>
      <c r="F23" s="334"/>
      <c r="G23" s="334"/>
      <c r="H23" s="334"/>
      <c r="I23" s="334"/>
      <c r="J23" s="334"/>
      <c r="K23" s="335">
        <f>'0.1 RESUMO'!H28</f>
        <v>0</v>
      </c>
      <c r="L23" s="297"/>
      <c r="M23" s="298"/>
      <c r="N23" s="299"/>
      <c r="O23" s="299"/>
      <c r="P23" s="299"/>
      <c r="Q23" s="299"/>
      <c r="R23" s="299"/>
      <c r="S23" s="299"/>
      <c r="T23" s="299"/>
      <c r="U23" s="299"/>
      <c r="V23" s="299"/>
    </row>
    <row r="24" spans="1:22" ht="7.5" customHeight="1"/>
    <row r="25" spans="1:22" ht="15">
      <c r="A25" s="377" t="s">
        <v>365</v>
      </c>
      <c r="B25" s="384" t="str">
        <f>'0.1 RESUMO'!B29</f>
        <v xml:space="preserve">Exposição Permanente </v>
      </c>
      <c r="C25" s="378"/>
      <c r="D25" s="385"/>
      <c r="E25" s="386"/>
      <c r="F25" s="384"/>
      <c r="G25" s="379"/>
      <c r="H25" s="387"/>
      <c r="I25" s="380"/>
      <c r="J25" s="380"/>
      <c r="K25" s="385">
        <f>'0.1 RESUMO'!H29</f>
        <v>0</v>
      </c>
      <c r="L25" s="297">
        <f>ROWS(L26:L32)</f>
        <v>7</v>
      </c>
      <c r="M25" s="298" t="s">
        <v>390</v>
      </c>
      <c r="N25" s="313"/>
      <c r="O25" s="313"/>
      <c r="P25" s="313"/>
      <c r="Q25" s="313"/>
      <c r="R25" s="313"/>
      <c r="S25" s="313"/>
      <c r="T25" s="313"/>
      <c r="U25" s="313"/>
      <c r="V25" s="313"/>
    </row>
    <row r="26" spans="1:22" ht="36">
      <c r="A26" s="365"/>
      <c r="B26" s="352" t="str">
        <f>'0.1 RESUMO'!B33</f>
        <v>Percurso expositivo</v>
      </c>
      <c r="C26" s="341"/>
      <c r="D26" s="352"/>
      <c r="E26" s="353"/>
      <c r="F26" s="354"/>
      <c r="G26" s="354"/>
      <c r="H26" s="530"/>
      <c r="I26" s="531"/>
      <c r="J26" s="532"/>
      <c r="K26" s="532">
        <f>'0.1 RESUMO'!J33</f>
        <v>0</v>
      </c>
      <c r="L26" s="529"/>
      <c r="M26" s="529" t="s">
        <v>535</v>
      </c>
      <c r="N26" s="529"/>
      <c r="O26" s="529"/>
      <c r="P26" s="529"/>
      <c r="Q26" s="529"/>
      <c r="R26" s="529"/>
      <c r="S26" s="529"/>
      <c r="T26" s="529"/>
      <c r="U26" s="529"/>
      <c r="V26" s="529"/>
    </row>
    <row r="27" spans="1:22" ht="15">
      <c r="A27" s="365"/>
      <c r="B27" s="352" t="str">
        <f>'0.1 RESUMO'!B34</f>
        <v xml:space="preserve">Áreas de descanso para visitantes </v>
      </c>
      <c r="C27" s="351"/>
      <c r="D27" s="352"/>
      <c r="E27" s="353"/>
      <c r="F27" s="354"/>
      <c r="G27" s="354"/>
      <c r="H27" s="530"/>
      <c r="I27" s="531"/>
      <c r="J27" s="532"/>
      <c r="K27" s="532">
        <f>'0.1 RESUMO'!J34</f>
        <v>0</v>
      </c>
      <c r="L27" s="529"/>
      <c r="M27" s="529"/>
      <c r="N27" s="529"/>
      <c r="O27" s="529"/>
      <c r="P27" s="529"/>
      <c r="Q27" s="529"/>
      <c r="R27" s="529"/>
      <c r="S27" s="529"/>
      <c r="T27" s="529"/>
      <c r="U27" s="529"/>
      <c r="V27" s="529"/>
    </row>
    <row r="28" spans="1:22" ht="15">
      <c r="A28" s="365"/>
      <c r="B28" s="352" t="str">
        <f>'0.1 RESUMO'!B35</f>
        <v>Modo de exposição dos objetos</v>
      </c>
      <c r="C28" s="351"/>
      <c r="D28" s="352"/>
      <c r="E28" s="353"/>
      <c r="F28" s="354"/>
      <c r="G28" s="354"/>
      <c r="H28" s="530"/>
      <c r="I28" s="531"/>
      <c r="J28" s="532"/>
      <c r="K28" s="532">
        <f>'0.1 RESUMO'!J35</f>
        <v>0</v>
      </c>
      <c r="L28" s="529"/>
      <c r="M28" s="529"/>
      <c r="N28" s="529"/>
      <c r="O28" s="529"/>
      <c r="P28" s="529"/>
      <c r="Q28" s="529"/>
      <c r="R28" s="529"/>
      <c r="S28" s="529"/>
      <c r="T28" s="529"/>
      <c r="U28" s="529"/>
      <c r="V28" s="529"/>
    </row>
    <row r="29" spans="1:22" ht="15">
      <c r="A29" s="365"/>
      <c r="B29" s="352" t="str">
        <f>'0.1 RESUMO'!B36</f>
        <v>Informação impressa</v>
      </c>
      <c r="C29" s="1598"/>
      <c r="D29" s="342"/>
      <c r="E29" s="343"/>
      <c r="F29" s="381"/>
      <c r="G29" s="381"/>
      <c r="H29" s="526"/>
      <c r="I29" s="527"/>
      <c r="J29" s="528"/>
      <c r="K29" s="532">
        <f>'0.1 RESUMO'!J36</f>
        <v>0</v>
      </c>
      <c r="L29" s="527"/>
      <c r="M29" s="527"/>
      <c r="N29" s="527"/>
      <c r="O29" s="527"/>
      <c r="P29" s="527"/>
      <c r="Q29" s="527"/>
      <c r="R29" s="527"/>
      <c r="S29" s="527"/>
      <c r="T29" s="527"/>
      <c r="U29" s="527"/>
      <c r="V29" s="527"/>
    </row>
    <row r="30" spans="1:22" ht="15">
      <c r="A30" s="365"/>
      <c r="B30" s="352" t="str">
        <f>'0.1 RESUMO'!B37</f>
        <v>Informação audiovisual</v>
      </c>
      <c r="C30" s="351"/>
      <c r="D30" s="352"/>
      <c r="E30" s="353"/>
      <c r="F30" s="354"/>
      <c r="G30" s="354"/>
      <c r="H30" s="530"/>
      <c r="I30" s="531"/>
      <c r="J30" s="532"/>
      <c r="K30" s="532">
        <f>'0.1 RESUMO'!J37</f>
        <v>0</v>
      </c>
      <c r="L30" s="533"/>
      <c r="M30" s="529"/>
      <c r="N30" s="529"/>
      <c r="O30" s="529"/>
      <c r="P30" s="529"/>
      <c r="Q30" s="529"/>
      <c r="R30" s="529"/>
      <c r="S30" s="529"/>
      <c r="T30" s="529"/>
      <c r="U30" s="529"/>
      <c r="V30" s="529"/>
    </row>
    <row r="31" spans="1:22" ht="15">
      <c r="A31" s="365"/>
      <c r="B31" s="352" t="str">
        <f>'0.1 RESUMO'!B38</f>
        <v>Informação tátil</v>
      </c>
      <c r="C31" s="351"/>
      <c r="D31" s="352"/>
      <c r="E31" s="353"/>
      <c r="F31" s="354"/>
      <c r="G31" s="354"/>
      <c r="H31" s="530"/>
      <c r="I31" s="531"/>
      <c r="J31" s="532"/>
      <c r="K31" s="532">
        <f>'0.1 RESUMO'!J38</f>
        <v>0</v>
      </c>
      <c r="L31" s="529"/>
      <c r="M31" s="529"/>
      <c r="N31" s="529"/>
      <c r="O31" s="529"/>
      <c r="P31" s="529"/>
      <c r="Q31" s="529"/>
      <c r="R31" s="529"/>
      <c r="S31" s="529"/>
      <c r="T31" s="529"/>
      <c r="U31" s="529"/>
      <c r="V31" s="529"/>
    </row>
    <row r="32" spans="1:22" ht="15">
      <c r="A32" s="365"/>
      <c r="B32" s="352" t="str">
        <f>'0.1 RESUMO'!B39</f>
        <v>Atividades e eventos</v>
      </c>
      <c r="C32" s="351"/>
      <c r="D32" s="352"/>
      <c r="E32" s="353"/>
      <c r="F32" s="354"/>
      <c r="G32" s="354"/>
      <c r="H32" s="530"/>
      <c r="I32" s="361"/>
      <c r="J32" s="532"/>
      <c r="K32" s="532">
        <f>'0.1 RESUMO'!J39</f>
        <v>0</v>
      </c>
      <c r="L32" s="534"/>
      <c r="M32" s="534"/>
      <c r="N32" s="534"/>
      <c r="O32" s="534"/>
      <c r="P32" s="534"/>
      <c r="Q32" s="534"/>
      <c r="R32" s="534"/>
      <c r="S32" s="534"/>
      <c r="T32" s="534"/>
      <c r="U32" s="534"/>
      <c r="V32" s="534"/>
    </row>
    <row r="33" spans="1:22" ht="7.5" customHeight="1"/>
    <row r="34" spans="1:22" ht="15">
      <c r="A34" s="377" t="s">
        <v>366</v>
      </c>
      <c r="B34" s="384" t="str">
        <f>'0.1 RESUMO'!B30</f>
        <v>Exposição temporária "  "</v>
      </c>
      <c r="C34" s="378"/>
      <c r="D34" s="385"/>
      <c r="E34" s="386"/>
      <c r="F34" s="384"/>
      <c r="G34" s="379"/>
      <c r="H34" s="379"/>
      <c r="I34" s="380"/>
      <c r="J34" s="380"/>
      <c r="K34" s="385">
        <f>'0.1 RESUMO'!H30</f>
        <v>0</v>
      </c>
      <c r="L34" s="297">
        <f>ROWS(L35:L41)</f>
        <v>7</v>
      </c>
      <c r="M34" s="298" t="s">
        <v>380</v>
      </c>
      <c r="N34" s="313"/>
      <c r="O34" s="313"/>
      <c r="P34" s="313"/>
      <c r="Q34" s="313"/>
      <c r="R34" s="313"/>
      <c r="S34" s="313"/>
      <c r="T34" s="313"/>
      <c r="U34" s="313"/>
      <c r="V34" s="313"/>
    </row>
    <row r="35" spans="1:22" ht="15">
      <c r="A35" s="322"/>
      <c r="B35" s="388" t="str">
        <f>'0.1 RESUMO'!B42</f>
        <v>Percurso expositivo</v>
      </c>
      <c r="C35" s="341"/>
      <c r="D35" s="342"/>
      <c r="E35" s="343"/>
      <c r="F35" s="381"/>
      <c r="G35" s="381"/>
      <c r="H35" s="382"/>
      <c r="I35" s="344"/>
      <c r="J35" s="389"/>
      <c r="K35" s="373">
        <f>'0.1 RESUMO'!J42</f>
        <v>0</v>
      </c>
      <c r="L35" s="302"/>
      <c r="M35" s="298" t="s">
        <v>381</v>
      </c>
      <c r="N35" s="302"/>
      <c r="O35" s="302"/>
      <c r="P35" s="302"/>
      <c r="Q35" s="302"/>
      <c r="R35" s="302"/>
      <c r="S35" s="302"/>
      <c r="T35" s="302"/>
      <c r="U35" s="302"/>
      <c r="V35" s="302"/>
    </row>
    <row r="36" spans="1:22" ht="15">
      <c r="A36" s="322"/>
      <c r="B36" s="388" t="str">
        <f>'0.1 RESUMO'!B43</f>
        <v xml:space="preserve">Áreas de descanso para visitantes </v>
      </c>
      <c r="C36" s="351"/>
      <c r="D36" s="352"/>
      <c r="E36" s="353"/>
      <c r="F36" s="354"/>
      <c r="G36" s="354"/>
      <c r="H36" s="383"/>
      <c r="I36" s="390"/>
      <c r="J36" s="357"/>
      <c r="K36" s="373">
        <f>'0.1 RESUMO'!J43</f>
        <v>0</v>
      </c>
      <c r="L36" s="302"/>
      <c r="M36" s="302"/>
      <c r="N36" s="298" t="s">
        <v>382</v>
      </c>
      <c r="O36" s="298"/>
      <c r="P36" s="302"/>
      <c r="Q36" s="302"/>
      <c r="R36" s="302"/>
      <c r="S36" s="302"/>
      <c r="T36" s="302"/>
      <c r="U36" s="302"/>
      <c r="V36" s="302"/>
    </row>
    <row r="37" spans="1:22" ht="15">
      <c r="A37" s="322"/>
      <c r="B37" s="388" t="str">
        <f>'0.1 RESUMO'!B44</f>
        <v>Modo de exposição dos objetos</v>
      </c>
      <c r="C37" s="351"/>
      <c r="D37" s="352"/>
      <c r="E37" s="353"/>
      <c r="F37" s="354"/>
      <c r="G37" s="354"/>
      <c r="H37" s="383"/>
      <c r="I37" s="390"/>
      <c r="J37" s="357"/>
      <c r="K37" s="373">
        <f>'0.1 RESUMO'!J44</f>
        <v>0</v>
      </c>
      <c r="L37" s="302"/>
      <c r="M37" s="302"/>
      <c r="N37" s="302"/>
      <c r="O37" s="302"/>
      <c r="P37" s="302"/>
      <c r="Q37" s="302"/>
      <c r="R37" s="302"/>
      <c r="S37" s="302"/>
      <c r="T37" s="302"/>
      <c r="U37" s="302"/>
      <c r="V37" s="302"/>
    </row>
    <row r="38" spans="1:22" ht="72" customHeight="1">
      <c r="A38" s="322"/>
      <c r="B38" s="388" t="str">
        <f>'0.1 RESUMO'!B45</f>
        <v>Informação impressa</v>
      </c>
      <c r="C38" s="351"/>
      <c r="D38" s="352"/>
      <c r="E38" s="353"/>
      <c r="F38" s="354"/>
      <c r="G38" s="354"/>
      <c r="H38" s="383"/>
      <c r="I38" s="390"/>
      <c r="J38" s="357"/>
      <c r="K38" s="373">
        <f>'0.1 RESUMO'!J45</f>
        <v>0</v>
      </c>
      <c r="L38" s="302"/>
      <c r="M38" s="302"/>
      <c r="N38" s="302"/>
      <c r="O38" s="302"/>
      <c r="P38" s="302"/>
      <c r="Q38" s="302"/>
      <c r="R38" s="302"/>
      <c r="S38" s="302"/>
      <c r="T38" s="302"/>
      <c r="U38" s="302"/>
      <c r="V38" s="302"/>
    </row>
    <row r="39" spans="1:22" ht="15">
      <c r="A39" s="322"/>
      <c r="B39" s="388" t="str">
        <f>'0.1 RESUMO'!B46</f>
        <v>Informação audiovisual</v>
      </c>
      <c r="C39" s="351"/>
      <c r="D39" s="352"/>
      <c r="E39" s="353"/>
      <c r="F39" s="354"/>
      <c r="G39" s="354"/>
      <c r="H39" s="383"/>
      <c r="I39" s="390"/>
      <c r="J39" s="357"/>
      <c r="K39" s="373">
        <f>'0.1 RESUMO'!J46</f>
        <v>0</v>
      </c>
      <c r="L39" s="302"/>
      <c r="M39" s="302"/>
      <c r="N39" s="302"/>
      <c r="O39" s="302"/>
      <c r="P39" s="302"/>
      <c r="Q39" s="302"/>
      <c r="R39" s="302"/>
      <c r="S39" s="302"/>
      <c r="T39" s="302"/>
      <c r="U39" s="302"/>
      <c r="V39" s="302"/>
    </row>
    <row r="40" spans="1:22" ht="12" customHeight="1">
      <c r="A40" s="322"/>
      <c r="B40" s="388" t="str">
        <f>'0.1 RESUMO'!B47</f>
        <v>Informação tátil</v>
      </c>
      <c r="C40" s="341"/>
      <c r="D40" s="300"/>
      <c r="E40" s="301"/>
      <c r="F40" s="305"/>
      <c r="G40" s="305"/>
      <c r="H40" s="296"/>
      <c r="I40" s="302"/>
      <c r="J40" s="306"/>
      <c r="K40" s="373">
        <f>'0.1 RESUMO'!J47</f>
        <v>0</v>
      </c>
      <c r="L40" s="302"/>
      <c r="M40" s="302"/>
      <c r="N40" s="302"/>
      <c r="O40" s="302"/>
      <c r="P40" s="302"/>
      <c r="Q40" s="302"/>
      <c r="R40" s="302"/>
      <c r="S40" s="302"/>
      <c r="T40" s="302"/>
      <c r="U40" s="302"/>
      <c r="V40" s="302"/>
    </row>
    <row r="41" spans="1:22" ht="15">
      <c r="A41" s="322"/>
      <c r="B41" s="388" t="str">
        <f>'0.1 RESUMO'!B48</f>
        <v>Atividades e eventos</v>
      </c>
      <c r="C41" s="351"/>
      <c r="D41" s="300"/>
      <c r="E41" s="301"/>
      <c r="F41" s="305"/>
      <c r="G41" s="305"/>
      <c r="H41" s="296"/>
      <c r="I41" s="302"/>
      <c r="J41" s="306"/>
      <c r="K41" s="373">
        <f>'0.1 RESUMO'!J48</f>
        <v>0</v>
      </c>
      <c r="L41" s="302"/>
      <c r="M41" s="302"/>
      <c r="N41" s="302"/>
      <c r="O41" s="302"/>
      <c r="P41" s="302"/>
      <c r="Q41" s="302"/>
      <c r="R41" s="302"/>
      <c r="S41" s="302"/>
      <c r="T41" s="302"/>
      <c r="U41" s="302"/>
      <c r="V41" s="302"/>
    </row>
    <row r="42" spans="1:22" ht="12" customHeight="1"/>
    <row r="43" spans="1:22" ht="15.95" customHeight="1">
      <c r="A43" s="364">
        <v>4</v>
      </c>
      <c r="B43" s="331" t="s">
        <v>7</v>
      </c>
      <c r="C43" s="332"/>
      <c r="D43" s="333"/>
      <c r="E43" s="334"/>
      <c r="F43" s="334"/>
      <c r="G43" s="334"/>
      <c r="H43" s="334"/>
      <c r="I43" s="334"/>
      <c r="J43" s="334"/>
      <c r="K43" s="335">
        <f>'0.1 RESUMO'!J50</f>
        <v>0</v>
      </c>
      <c r="L43" s="297">
        <f>ROWS(L44:L46)</f>
        <v>3</v>
      </c>
      <c r="M43" s="298"/>
      <c r="N43" s="299"/>
      <c r="O43" s="299"/>
      <c r="P43" s="299"/>
      <c r="Q43" s="299"/>
      <c r="R43" s="299"/>
      <c r="S43" s="299"/>
      <c r="T43" s="299"/>
      <c r="U43" s="299"/>
      <c r="V43" s="299"/>
    </row>
    <row r="44" spans="1:22" ht="15">
      <c r="A44" s="322"/>
      <c r="B44" s="391" t="s">
        <v>400</v>
      </c>
      <c r="C44" s="341"/>
      <c r="D44" s="341"/>
      <c r="E44" s="392"/>
      <c r="F44" s="392"/>
      <c r="G44" s="392"/>
      <c r="H44" s="393"/>
      <c r="I44" s="393"/>
      <c r="J44" s="393"/>
      <c r="K44" s="394">
        <f>'0.1 RESUMO'!J51</f>
        <v>0</v>
      </c>
      <c r="L44" s="323"/>
      <c r="M44" s="323"/>
      <c r="N44" s="323"/>
      <c r="O44" s="323"/>
      <c r="P44" s="323"/>
      <c r="Q44" s="323"/>
      <c r="R44" s="323"/>
      <c r="S44" s="323"/>
      <c r="T44" s="323"/>
      <c r="U44" s="323"/>
      <c r="V44" s="323"/>
    </row>
    <row r="45" spans="1:22" ht="15">
      <c r="A45" s="324"/>
      <c r="B45" s="395" t="s">
        <v>401</v>
      </c>
      <c r="C45" s="341"/>
      <c r="D45" s="351"/>
      <c r="E45" s="396"/>
      <c r="F45" s="396"/>
      <c r="G45" s="396"/>
      <c r="H45" s="397"/>
      <c r="I45" s="397"/>
      <c r="J45" s="397"/>
      <c r="K45" s="394">
        <f>'0.1 RESUMO'!J52</f>
        <v>0</v>
      </c>
      <c r="L45" s="323"/>
      <c r="M45" s="323"/>
      <c r="N45" s="323"/>
      <c r="O45" s="323"/>
      <c r="P45" s="323"/>
      <c r="Q45" s="323"/>
      <c r="R45" s="323"/>
      <c r="S45" s="323"/>
      <c r="T45" s="323"/>
      <c r="U45" s="323"/>
      <c r="V45" s="323"/>
    </row>
    <row r="46" spans="1:22" ht="15">
      <c r="A46" s="324"/>
      <c r="B46" s="395" t="s">
        <v>402</v>
      </c>
      <c r="C46" s="351"/>
      <c r="D46" s="351"/>
      <c r="E46" s="396"/>
      <c r="F46" s="396"/>
      <c r="G46" s="396"/>
      <c r="H46" s="397"/>
      <c r="I46" s="397"/>
      <c r="J46" s="397"/>
      <c r="K46" s="394">
        <f>'0.1 RESUMO'!J53</f>
        <v>0</v>
      </c>
      <c r="L46" s="323"/>
      <c r="M46" s="323"/>
      <c r="N46" s="323"/>
      <c r="O46" s="323"/>
      <c r="P46" s="323"/>
      <c r="Q46" s="323"/>
      <c r="R46" s="323"/>
      <c r="S46" s="323"/>
      <c r="T46" s="323"/>
      <c r="U46" s="323"/>
      <c r="V46" s="323"/>
    </row>
    <row r="47" spans="1:22" ht="12" customHeight="1"/>
    <row r="48" spans="1:22" ht="15.95" customHeight="1">
      <c r="A48" s="364">
        <v>5</v>
      </c>
      <c r="B48" s="331" t="s">
        <v>8</v>
      </c>
      <c r="C48" s="332"/>
      <c r="D48" s="333"/>
      <c r="E48" s="334"/>
      <c r="F48" s="334"/>
      <c r="G48" s="334"/>
      <c r="H48" s="334"/>
      <c r="I48" s="334"/>
      <c r="J48" s="334"/>
      <c r="K48" s="335">
        <f>'0.1 RESUMO'!J55</f>
        <v>0</v>
      </c>
      <c r="L48" s="297">
        <f>ROWS(L49:L52)</f>
        <v>4</v>
      </c>
      <c r="M48" s="298"/>
      <c r="N48" s="299"/>
      <c r="O48" s="299"/>
      <c r="P48" s="299"/>
      <c r="Q48" s="299"/>
      <c r="R48" s="299"/>
      <c r="S48" s="299"/>
      <c r="T48" s="299"/>
      <c r="U48" s="299"/>
      <c r="V48" s="299"/>
    </row>
    <row r="49" spans="1:22" ht="15">
      <c r="A49" s="324"/>
      <c r="B49" s="398" t="s">
        <v>403</v>
      </c>
      <c r="C49" s="1519"/>
      <c r="D49" s="341"/>
      <c r="E49" s="399"/>
      <c r="F49" s="399"/>
      <c r="G49" s="399"/>
      <c r="H49" s="399"/>
      <c r="I49" s="399"/>
      <c r="J49" s="399"/>
      <c r="K49" s="394">
        <f>'0.1 RESUMO'!J56</f>
        <v>0</v>
      </c>
      <c r="L49" s="302"/>
      <c r="M49" s="302"/>
      <c r="N49" s="302"/>
      <c r="O49" s="302"/>
      <c r="P49" s="302"/>
      <c r="Q49" s="302"/>
      <c r="R49" s="302"/>
      <c r="S49" s="302"/>
      <c r="T49" s="302"/>
      <c r="U49" s="302"/>
      <c r="V49" s="302"/>
    </row>
    <row r="50" spans="1:22" ht="15">
      <c r="A50" s="324"/>
      <c r="B50" s="400" t="s">
        <v>404</v>
      </c>
      <c r="C50" s="341"/>
      <c r="D50" s="351"/>
      <c r="E50" s="401"/>
      <c r="F50" s="401"/>
      <c r="G50" s="401"/>
      <c r="H50" s="401"/>
      <c r="I50" s="401"/>
      <c r="J50" s="401"/>
      <c r="K50" s="394">
        <f>'0.1 RESUMO'!J57</f>
        <v>0</v>
      </c>
      <c r="L50" s="302"/>
      <c r="M50" s="302"/>
      <c r="N50" s="302"/>
      <c r="O50" s="302"/>
      <c r="P50" s="302"/>
      <c r="Q50" s="302"/>
      <c r="R50" s="302"/>
      <c r="S50" s="302"/>
      <c r="T50" s="302"/>
      <c r="U50" s="302"/>
      <c r="V50" s="302"/>
    </row>
    <row r="51" spans="1:22" ht="15">
      <c r="A51" s="324"/>
      <c r="B51" s="400" t="s">
        <v>34</v>
      </c>
      <c r="C51" s="351"/>
      <c r="D51" s="351"/>
      <c r="E51" s="401"/>
      <c r="F51" s="401"/>
      <c r="G51" s="401"/>
      <c r="H51" s="401"/>
      <c r="I51" s="401"/>
      <c r="J51" s="401"/>
      <c r="K51" s="394">
        <f>'0.1 RESUMO'!J58</f>
        <v>0</v>
      </c>
      <c r="L51" s="302"/>
      <c r="M51" s="302"/>
      <c r="N51" s="302"/>
      <c r="O51" s="302"/>
      <c r="P51" s="302"/>
      <c r="Q51" s="302"/>
      <c r="R51" s="302"/>
      <c r="S51" s="302"/>
      <c r="T51" s="302"/>
      <c r="U51" s="302"/>
      <c r="V51" s="302"/>
    </row>
    <row r="52" spans="1:22" ht="15">
      <c r="A52" s="324"/>
      <c r="B52" s="400" t="s">
        <v>405</v>
      </c>
      <c r="C52" s="351"/>
      <c r="D52" s="351"/>
      <c r="E52" s="401"/>
      <c r="F52" s="401"/>
      <c r="G52" s="401"/>
      <c r="H52" s="401"/>
      <c r="I52" s="401"/>
      <c r="J52" s="401"/>
      <c r="K52" s="394">
        <f>'0.1 RESUMO'!J59</f>
        <v>0</v>
      </c>
      <c r="L52" s="302"/>
      <c r="M52" s="302"/>
      <c r="N52" s="302"/>
      <c r="O52" s="302"/>
      <c r="P52" s="302"/>
      <c r="Q52" s="302"/>
      <c r="R52" s="302"/>
      <c r="S52" s="302"/>
      <c r="T52" s="302"/>
      <c r="U52" s="302"/>
      <c r="V52" s="302"/>
    </row>
    <row r="53" spans="1:22" ht="12" customHeight="1"/>
    <row r="54" spans="1:22" ht="15.95" customHeight="1">
      <c r="A54" s="364">
        <v>6</v>
      </c>
      <c r="B54" s="331" t="s">
        <v>9</v>
      </c>
      <c r="C54" s="332"/>
      <c r="D54" s="333"/>
      <c r="E54" s="334"/>
      <c r="F54" s="334"/>
      <c r="G54" s="334"/>
      <c r="H54" s="334"/>
      <c r="I54" s="334"/>
      <c r="J54" s="334"/>
      <c r="K54" s="335">
        <f>'0.1 RESUMO'!J61</f>
        <v>0</v>
      </c>
      <c r="L54" s="297">
        <f>ROWS(L55:L57)</f>
        <v>3</v>
      </c>
      <c r="M54" s="298"/>
      <c r="N54" s="299"/>
      <c r="O54" s="299"/>
      <c r="P54" s="299"/>
      <c r="Q54" s="299"/>
      <c r="R54" s="299"/>
      <c r="S54" s="299"/>
      <c r="T54" s="299"/>
      <c r="U54" s="299"/>
      <c r="V54" s="299"/>
    </row>
    <row r="55" spans="1:22" ht="15">
      <c r="A55" s="324"/>
      <c r="B55" s="398" t="s">
        <v>41</v>
      </c>
      <c r="C55" s="341"/>
      <c r="D55" s="341"/>
      <c r="E55" s="399"/>
      <c r="F55" s="399"/>
      <c r="G55" s="399"/>
      <c r="H55" s="399"/>
      <c r="I55" s="399"/>
      <c r="J55" s="399"/>
      <c r="K55" s="394">
        <f>'0.1 RESUMO'!J62</f>
        <v>0</v>
      </c>
      <c r="L55" s="302"/>
      <c r="M55" s="302"/>
      <c r="N55" s="302"/>
      <c r="O55" s="302"/>
      <c r="P55" s="302"/>
      <c r="Q55" s="302"/>
      <c r="R55" s="302"/>
      <c r="S55" s="302"/>
      <c r="T55" s="302"/>
      <c r="U55" s="302"/>
      <c r="V55" s="302"/>
    </row>
    <row r="56" spans="1:22" ht="15">
      <c r="A56" s="324"/>
      <c r="B56" s="400" t="s">
        <v>37</v>
      </c>
      <c r="C56" s="351"/>
      <c r="D56" s="351"/>
      <c r="E56" s="401"/>
      <c r="F56" s="401"/>
      <c r="G56" s="401"/>
      <c r="H56" s="401"/>
      <c r="I56" s="401"/>
      <c r="J56" s="401"/>
      <c r="K56" s="394">
        <f>'0.1 RESUMO'!J63</f>
        <v>0</v>
      </c>
      <c r="L56" s="302"/>
      <c r="M56" s="302"/>
      <c r="N56" s="302"/>
      <c r="O56" s="302"/>
      <c r="P56" s="302"/>
      <c r="Q56" s="302"/>
      <c r="R56" s="302"/>
      <c r="S56" s="302"/>
      <c r="T56" s="302"/>
      <c r="U56" s="302"/>
      <c r="V56" s="302"/>
    </row>
    <row r="57" spans="1:22" ht="15">
      <c r="A57" s="324"/>
      <c r="B57" s="395" t="s">
        <v>406</v>
      </c>
      <c r="C57" s="351"/>
      <c r="D57" s="351"/>
      <c r="E57" s="401"/>
      <c r="F57" s="401"/>
      <c r="G57" s="401"/>
      <c r="H57" s="401"/>
      <c r="I57" s="401"/>
      <c r="J57" s="401"/>
      <c r="K57" s="394">
        <f>'0.1 RESUMO'!J64</f>
        <v>0</v>
      </c>
      <c r="L57" s="302"/>
      <c r="M57" s="302"/>
      <c r="N57" s="302"/>
      <c r="O57" s="302"/>
      <c r="P57" s="302"/>
      <c r="Q57" s="302"/>
      <c r="R57" s="302"/>
      <c r="S57" s="302"/>
      <c r="T57" s="302"/>
      <c r="U57" s="302"/>
      <c r="V57" s="302"/>
    </row>
    <row r="58" spans="1:22" ht="12" customHeight="1"/>
    <row r="59" spans="1:22" ht="15.95" customHeight="1">
      <c r="A59" s="364">
        <v>7</v>
      </c>
      <c r="B59" s="331" t="s">
        <v>10</v>
      </c>
      <c r="C59" s="332"/>
      <c r="D59" s="333"/>
      <c r="E59" s="334"/>
      <c r="F59" s="334"/>
      <c r="G59" s="334"/>
      <c r="H59" s="334"/>
      <c r="I59" s="334"/>
      <c r="J59" s="334"/>
      <c r="K59" s="335">
        <f>'0.1 RESUMO'!J66</f>
        <v>0</v>
      </c>
      <c r="L59" s="297">
        <f>ROWS(L60:L63)</f>
        <v>4</v>
      </c>
      <c r="M59" s="298"/>
      <c r="N59" s="299"/>
      <c r="O59" s="299"/>
      <c r="P59" s="299"/>
      <c r="Q59" s="299"/>
      <c r="R59" s="299"/>
      <c r="S59" s="299"/>
      <c r="T59" s="299"/>
      <c r="U59" s="299"/>
      <c r="V59" s="299"/>
    </row>
    <row r="60" spans="1:22" ht="15">
      <c r="A60" s="324"/>
      <c r="B60" s="402" t="s">
        <v>407</v>
      </c>
      <c r="C60" s="341"/>
      <c r="D60" s="351"/>
      <c r="E60" s="401"/>
      <c r="F60" s="401"/>
      <c r="G60" s="401"/>
      <c r="H60" s="401"/>
      <c r="I60" s="401"/>
      <c r="J60" s="401"/>
      <c r="K60" s="394">
        <f>'0.1 RESUMO'!J67</f>
        <v>0</v>
      </c>
      <c r="L60" s="302"/>
      <c r="M60" s="302"/>
      <c r="N60" s="302"/>
      <c r="O60" s="302"/>
      <c r="P60" s="302"/>
      <c r="Q60" s="302"/>
      <c r="R60" s="302"/>
      <c r="S60" s="302"/>
      <c r="T60" s="302"/>
      <c r="U60" s="302"/>
      <c r="V60" s="302"/>
    </row>
    <row r="61" spans="1:22" ht="15">
      <c r="A61" s="324"/>
      <c r="B61" s="402" t="s">
        <v>11</v>
      </c>
      <c r="C61" s="341"/>
      <c r="D61" s="351"/>
      <c r="E61" s="401"/>
      <c r="F61" s="401"/>
      <c r="G61" s="401"/>
      <c r="H61" s="401"/>
      <c r="I61" s="401"/>
      <c r="J61" s="401"/>
      <c r="K61" s="1421">
        <f>'0.1 RESUMO'!J68</f>
        <v>0</v>
      </c>
      <c r="L61" s="302"/>
      <c r="M61" s="302"/>
      <c r="N61" s="302"/>
      <c r="O61" s="302"/>
      <c r="P61" s="302"/>
      <c r="Q61" s="302"/>
      <c r="R61" s="302"/>
      <c r="S61" s="302"/>
      <c r="T61" s="302"/>
      <c r="U61" s="302"/>
      <c r="V61" s="302"/>
    </row>
    <row r="62" spans="1:22" ht="24">
      <c r="A62" s="324"/>
      <c r="B62" s="1424" t="s">
        <v>49</v>
      </c>
      <c r="C62" s="351"/>
      <c r="D62" s="351"/>
      <c r="E62" s="401"/>
      <c r="F62" s="401"/>
      <c r="G62" s="401"/>
      <c r="H62" s="401"/>
      <c r="I62" s="401"/>
      <c r="J62" s="401"/>
      <c r="K62" s="1421">
        <f>'0.1 RESUMO'!J69</f>
        <v>0</v>
      </c>
      <c r="L62" s="302"/>
      <c r="M62" s="302"/>
      <c r="N62" s="302"/>
      <c r="O62" s="302"/>
      <c r="P62" s="302"/>
      <c r="Q62" s="302"/>
      <c r="R62" s="302"/>
      <c r="S62" s="302"/>
      <c r="T62" s="302"/>
      <c r="U62" s="302"/>
      <c r="V62" s="302"/>
    </row>
    <row r="63" spans="1:22" ht="15">
      <c r="A63" s="324"/>
      <c r="B63" s="402" t="s">
        <v>408</v>
      </c>
      <c r="C63" s="351"/>
      <c r="D63" s="351"/>
      <c r="E63" s="401"/>
      <c r="F63" s="401"/>
      <c r="G63" s="401"/>
      <c r="H63" s="401"/>
      <c r="I63" s="401"/>
      <c r="J63" s="401"/>
      <c r="K63" s="1421">
        <f>'0.1 RESUMO'!J70</f>
        <v>0</v>
      </c>
      <c r="L63" s="302"/>
      <c r="M63" s="302"/>
      <c r="N63" s="302"/>
      <c r="O63" s="302"/>
      <c r="P63" s="302"/>
      <c r="Q63" s="302"/>
      <c r="R63" s="302"/>
      <c r="S63" s="302"/>
      <c r="T63" s="302"/>
      <c r="U63" s="302"/>
      <c r="V63" s="302"/>
    </row>
    <row r="64" spans="1:22" ht="12" customHeight="1"/>
    <row r="65" spans="1:22" ht="15.95" customHeight="1">
      <c r="A65" s="364">
        <v>8</v>
      </c>
      <c r="B65" s="331" t="s">
        <v>12</v>
      </c>
      <c r="C65" s="332"/>
      <c r="D65" s="333"/>
      <c r="E65" s="334"/>
      <c r="F65" s="334"/>
      <c r="G65" s="334"/>
      <c r="H65" s="334"/>
      <c r="I65" s="334"/>
      <c r="J65" s="334"/>
      <c r="K65" s="335">
        <f>'0.1 RESUMO'!J72</f>
        <v>0</v>
      </c>
      <c r="L65" s="297">
        <f>ROWS(L66:L67)</f>
        <v>2</v>
      </c>
      <c r="M65" s="298"/>
      <c r="N65" s="299"/>
      <c r="O65" s="299"/>
      <c r="P65" s="299"/>
      <c r="Q65" s="299"/>
      <c r="R65" s="299"/>
      <c r="S65" s="299"/>
      <c r="T65" s="299"/>
      <c r="U65" s="299"/>
      <c r="V65" s="299"/>
    </row>
    <row r="66" spans="1:22" ht="15">
      <c r="A66" s="324"/>
      <c r="B66" s="403" t="s">
        <v>42</v>
      </c>
      <c r="C66" s="341"/>
      <c r="D66" s="341"/>
      <c r="E66" s="399"/>
      <c r="F66" s="399"/>
      <c r="G66" s="399"/>
      <c r="H66" s="404"/>
      <c r="I66" s="399"/>
      <c r="J66" s="399"/>
      <c r="K66" s="373">
        <f>'0.1 RESUMO'!J73</f>
        <v>0</v>
      </c>
      <c r="L66" s="302"/>
      <c r="M66" s="302"/>
      <c r="N66" s="302"/>
      <c r="O66" s="302"/>
      <c r="P66" s="302"/>
      <c r="Q66" s="302"/>
      <c r="R66" s="302"/>
      <c r="S66" s="302"/>
      <c r="T66" s="302"/>
      <c r="U66" s="302"/>
      <c r="V66" s="302"/>
    </row>
    <row r="67" spans="1:22" ht="15">
      <c r="A67" s="324"/>
      <c r="B67" s="402" t="s">
        <v>43</v>
      </c>
      <c r="C67" s="351"/>
      <c r="D67" s="351"/>
      <c r="E67" s="401"/>
      <c r="F67" s="401"/>
      <c r="G67" s="401"/>
      <c r="H67" s="405"/>
      <c r="I67" s="401"/>
      <c r="J67" s="401"/>
      <c r="K67" s="373">
        <f>'0.1 RESUMO'!J74</f>
        <v>0</v>
      </c>
      <c r="L67" s="302"/>
      <c r="M67" s="302"/>
      <c r="N67" s="302"/>
      <c r="O67" s="302"/>
      <c r="P67" s="302"/>
      <c r="Q67" s="302"/>
      <c r="R67" s="302"/>
      <c r="S67" s="302"/>
      <c r="T67" s="302"/>
      <c r="U67" s="302"/>
      <c r="V67" s="302"/>
    </row>
    <row r="68" spans="1:22" ht="12" customHeight="1"/>
    <row r="69" spans="1:22" ht="15.95" customHeight="1">
      <c r="A69" s="364">
        <v>9</v>
      </c>
      <c r="B69" s="331" t="s">
        <v>13</v>
      </c>
      <c r="C69" s="332"/>
      <c r="D69" s="333"/>
      <c r="E69" s="334"/>
      <c r="F69" s="334"/>
      <c r="G69" s="334"/>
      <c r="H69" s="334"/>
      <c r="I69" s="334"/>
      <c r="J69" s="334"/>
      <c r="K69" s="335">
        <f>'0.1 RESUMO'!J76</f>
        <v>0</v>
      </c>
      <c r="L69" s="297">
        <f>ROWS(L70:L74)</f>
        <v>5</v>
      </c>
      <c r="M69" s="298"/>
      <c r="N69" s="299"/>
      <c r="O69" s="299"/>
      <c r="P69" s="299"/>
      <c r="Q69" s="299"/>
      <c r="R69" s="299"/>
      <c r="S69" s="299"/>
      <c r="T69" s="299"/>
      <c r="U69" s="299"/>
      <c r="V69" s="299"/>
    </row>
    <row r="70" spans="1:22" ht="15">
      <c r="A70" s="324"/>
      <c r="B70" s="406" t="s">
        <v>14</v>
      </c>
      <c r="C70" s="341"/>
      <c r="D70" s="341"/>
      <c r="E70" s="399"/>
      <c r="F70" s="399"/>
      <c r="G70" s="399"/>
      <c r="H70" s="399"/>
      <c r="I70" s="399"/>
      <c r="J70" s="399"/>
      <c r="K70" s="373">
        <f>'0.1 RESUMO'!J77</f>
        <v>0</v>
      </c>
      <c r="L70" s="302"/>
      <c r="M70" s="302"/>
      <c r="N70" s="302"/>
      <c r="O70" s="302"/>
      <c r="P70" s="302"/>
      <c r="Q70" s="302"/>
      <c r="R70" s="302"/>
      <c r="S70" s="302"/>
      <c r="T70" s="302"/>
      <c r="U70" s="302"/>
      <c r="V70" s="302"/>
    </row>
    <row r="71" spans="1:22" ht="15">
      <c r="A71" s="324"/>
      <c r="B71" s="407" t="s">
        <v>15</v>
      </c>
      <c r="C71" s="1597"/>
      <c r="D71" s="351"/>
      <c r="E71" s="401"/>
      <c r="F71" s="401"/>
      <c r="G71" s="401"/>
      <c r="H71" s="401"/>
      <c r="I71" s="401"/>
      <c r="J71" s="401"/>
      <c r="K71" s="373">
        <f>'0.1 RESUMO'!J78</f>
        <v>0</v>
      </c>
      <c r="L71" s="302"/>
      <c r="M71" s="302"/>
      <c r="N71" s="302"/>
      <c r="O71" s="302"/>
      <c r="P71" s="302"/>
      <c r="Q71" s="302"/>
      <c r="R71" s="302"/>
      <c r="S71" s="302"/>
      <c r="T71" s="302"/>
      <c r="U71" s="302"/>
      <c r="V71" s="302"/>
    </row>
    <row r="72" spans="1:22" ht="15">
      <c r="A72" s="324"/>
      <c r="B72" s="402" t="s">
        <v>409</v>
      </c>
      <c r="C72" s="351"/>
      <c r="D72" s="351"/>
      <c r="E72" s="401"/>
      <c r="F72" s="401"/>
      <c r="G72" s="401"/>
      <c r="H72" s="401"/>
      <c r="I72" s="401"/>
      <c r="J72" s="401"/>
      <c r="K72" s="373">
        <f>'0.1 RESUMO'!J79</f>
        <v>0</v>
      </c>
      <c r="L72" s="302"/>
      <c r="M72" s="302"/>
      <c r="N72" s="302"/>
      <c r="O72" s="302"/>
      <c r="P72" s="302"/>
      <c r="Q72" s="302"/>
      <c r="R72" s="302"/>
      <c r="S72" s="302"/>
      <c r="T72" s="302"/>
      <c r="U72" s="302"/>
      <c r="V72" s="302"/>
    </row>
    <row r="73" spans="1:22" ht="15">
      <c r="A73" s="324"/>
      <c r="B73" s="402" t="s">
        <v>17</v>
      </c>
      <c r="C73" s="351"/>
      <c r="D73" s="351"/>
      <c r="E73" s="401"/>
      <c r="F73" s="401"/>
      <c r="G73" s="401"/>
      <c r="H73" s="401"/>
      <c r="I73" s="401"/>
      <c r="J73" s="401"/>
      <c r="K73" s="373">
        <f>'0.1 RESUMO'!J80</f>
        <v>0</v>
      </c>
      <c r="L73" s="302"/>
      <c r="M73" s="302"/>
      <c r="N73" s="302"/>
      <c r="O73" s="302"/>
      <c r="P73" s="302"/>
      <c r="Q73" s="302"/>
      <c r="R73" s="302"/>
      <c r="S73" s="302"/>
      <c r="T73" s="302"/>
      <c r="U73" s="302"/>
      <c r="V73" s="302"/>
    </row>
    <row r="74" spans="1:22" ht="15">
      <c r="A74" s="324"/>
      <c r="B74" s="402" t="s">
        <v>18</v>
      </c>
      <c r="C74" s="351"/>
      <c r="D74" s="351"/>
      <c r="E74" s="401"/>
      <c r="F74" s="401"/>
      <c r="G74" s="401"/>
      <c r="H74" s="401"/>
      <c r="I74" s="401"/>
      <c r="J74" s="401"/>
      <c r="K74" s="373">
        <f>'0.1 RESUMO'!J81</f>
        <v>0</v>
      </c>
      <c r="L74" s="302"/>
      <c r="M74" s="302"/>
      <c r="N74" s="302"/>
      <c r="O74" s="302"/>
      <c r="P74" s="302"/>
      <c r="Q74" s="302"/>
      <c r="R74" s="302"/>
      <c r="S74" s="302"/>
      <c r="T74" s="302"/>
      <c r="U74" s="302"/>
      <c r="V74" s="302"/>
    </row>
    <row r="75" spans="1:22" ht="12" customHeight="1"/>
    <row r="76" spans="1:22" ht="15.95" customHeight="1">
      <c r="A76" s="364">
        <v>10</v>
      </c>
      <c r="B76" s="331" t="s">
        <v>19</v>
      </c>
      <c r="C76" s="332"/>
      <c r="D76" s="333"/>
      <c r="E76" s="334"/>
      <c r="F76" s="334"/>
      <c r="G76" s="334"/>
      <c r="H76" s="334">
        <f>'10. GESTÃO'!E4</f>
        <v>0</v>
      </c>
      <c r="I76" s="334"/>
      <c r="J76" s="334"/>
      <c r="K76" s="335">
        <f>'10. GESTÃO'!F4</f>
        <v>0</v>
      </c>
      <c r="L76" s="297">
        <f>ROWS(L77:L82)</f>
        <v>6</v>
      </c>
      <c r="M76" s="298"/>
      <c r="N76" s="299"/>
      <c r="O76" s="299"/>
      <c r="P76" s="299"/>
      <c r="Q76" s="299"/>
      <c r="R76" s="299"/>
      <c r="S76" s="299"/>
      <c r="T76" s="299"/>
      <c r="U76" s="299"/>
      <c r="V76" s="299"/>
    </row>
    <row r="77" spans="1:22" ht="15">
      <c r="A77" s="324"/>
      <c r="B77" s="370" t="s">
        <v>410</v>
      </c>
      <c r="C77" s="341"/>
      <c r="D77" s="341"/>
      <c r="E77" s="399"/>
      <c r="F77" s="399"/>
      <c r="G77" s="399"/>
      <c r="H77" s="399">
        <f>'10. GESTÃO'!E5</f>
        <v>0</v>
      </c>
      <c r="I77" s="399"/>
      <c r="J77" s="399"/>
      <c r="K77" s="408">
        <f>'10. GESTÃO'!F5</f>
        <v>0</v>
      </c>
      <c r="L77" s="302"/>
      <c r="M77" s="302"/>
      <c r="N77" s="302"/>
      <c r="O77" s="302"/>
      <c r="P77" s="302"/>
      <c r="Q77" s="302"/>
      <c r="R77" s="302"/>
      <c r="S77" s="302"/>
      <c r="T77" s="302"/>
      <c r="U77" s="302"/>
      <c r="V77" s="302"/>
    </row>
    <row r="78" spans="1:22" ht="15">
      <c r="A78" s="324"/>
      <c r="B78" s="376" t="s">
        <v>21</v>
      </c>
      <c r="C78" s="351"/>
      <c r="D78" s="351"/>
      <c r="E78" s="401"/>
      <c r="F78" s="401"/>
      <c r="G78" s="401"/>
      <c r="H78" s="401">
        <f>'10. GESTÃO'!E10</f>
        <v>0</v>
      </c>
      <c r="I78" s="401"/>
      <c r="J78" s="401"/>
      <c r="K78" s="409">
        <f>'10. GESTÃO'!F10</f>
        <v>0</v>
      </c>
      <c r="L78" s="302"/>
      <c r="M78" s="302"/>
      <c r="N78" s="302"/>
      <c r="O78" s="302"/>
      <c r="P78" s="302"/>
      <c r="Q78" s="302"/>
      <c r="R78" s="302"/>
      <c r="S78" s="302"/>
      <c r="T78" s="302"/>
      <c r="U78" s="302"/>
      <c r="V78" s="302"/>
    </row>
    <row r="79" spans="1:22" ht="15">
      <c r="A79" s="324"/>
      <c r="B79" s="410" t="s">
        <v>412</v>
      </c>
      <c r="C79" s="351"/>
      <c r="D79" s="351"/>
      <c r="E79" s="401"/>
      <c r="F79" s="401"/>
      <c r="G79" s="401"/>
      <c r="H79" s="401">
        <f>'10. GESTÃO'!E14</f>
        <v>0</v>
      </c>
      <c r="I79" s="401"/>
      <c r="J79" s="401"/>
      <c r="K79" s="1517">
        <f>'10. GESTÃO'!F14</f>
        <v>0</v>
      </c>
      <c r="L79" s="302"/>
      <c r="M79" s="302"/>
      <c r="N79" s="302"/>
      <c r="O79" s="302"/>
      <c r="P79" s="302"/>
      <c r="Q79" s="302"/>
      <c r="R79" s="302"/>
      <c r="S79" s="302"/>
      <c r="T79" s="302"/>
      <c r="U79" s="302"/>
      <c r="V79" s="302"/>
    </row>
    <row r="80" spans="1:22" ht="15">
      <c r="A80" s="324"/>
      <c r="B80" s="376" t="s">
        <v>411</v>
      </c>
      <c r="C80" s="351"/>
      <c r="D80" s="351"/>
      <c r="E80" s="401"/>
      <c r="F80" s="401"/>
      <c r="G80" s="401"/>
      <c r="H80" s="401">
        <f>'10. GESTÃO'!E27</f>
        <v>0</v>
      </c>
      <c r="I80" s="401"/>
      <c r="J80" s="401"/>
      <c r="K80" s="409">
        <f>'10. GESTÃO'!F27</f>
        <v>0</v>
      </c>
      <c r="L80" s="302"/>
      <c r="M80" s="302"/>
      <c r="N80" s="302"/>
      <c r="O80" s="302"/>
      <c r="P80" s="302"/>
      <c r="Q80" s="302"/>
      <c r="R80" s="302"/>
      <c r="S80" s="302"/>
      <c r="T80" s="302"/>
      <c r="U80" s="302"/>
      <c r="V80" s="302"/>
    </row>
    <row r="81" spans="1:23" ht="15">
      <c r="A81" s="324"/>
      <c r="B81" s="376" t="s">
        <v>23</v>
      </c>
      <c r="C81" s="351"/>
      <c r="D81" s="351"/>
      <c r="E81" s="401"/>
      <c r="F81" s="401"/>
      <c r="G81" s="401"/>
      <c r="H81" s="401">
        <f>'10. GESTÃO'!E34</f>
        <v>0</v>
      </c>
      <c r="I81" s="401"/>
      <c r="J81" s="401"/>
      <c r="K81" s="409">
        <f>'10. GESTÃO'!F34</f>
        <v>0</v>
      </c>
      <c r="L81" s="302"/>
      <c r="M81" s="302"/>
      <c r="N81" s="302"/>
      <c r="O81" s="302"/>
      <c r="P81" s="302"/>
      <c r="Q81" s="302"/>
      <c r="R81" s="302"/>
      <c r="S81" s="302"/>
      <c r="T81" s="302"/>
      <c r="U81" s="302"/>
      <c r="V81" s="302"/>
    </row>
    <row r="82" spans="1:23" ht="15">
      <c r="A82" s="324"/>
      <c r="B82" s="376" t="s">
        <v>24</v>
      </c>
      <c r="C82" s="351"/>
      <c r="D82" s="351"/>
      <c r="E82" s="401"/>
      <c r="F82" s="401"/>
      <c r="G82" s="401"/>
      <c r="H82" s="401">
        <f>'10. GESTÃO'!E40</f>
        <v>0</v>
      </c>
      <c r="I82" s="401"/>
      <c r="J82" s="401"/>
      <c r="K82" s="409">
        <f>'10. GESTÃO'!F40</f>
        <v>0</v>
      </c>
      <c r="L82" s="302"/>
      <c r="M82" s="302"/>
      <c r="N82" s="302"/>
      <c r="O82" s="302"/>
      <c r="P82" s="302"/>
      <c r="Q82" s="302"/>
      <c r="R82" s="302"/>
      <c r="S82" s="302"/>
      <c r="T82" s="302"/>
      <c r="U82" s="302"/>
      <c r="V82" s="302"/>
    </row>
    <row r="83" spans="1:23" ht="12" customHeight="1"/>
    <row r="84" spans="1:23" ht="15.95" customHeight="1">
      <c r="A84" s="364"/>
      <c r="B84" s="331" t="s">
        <v>413</v>
      </c>
      <c r="C84" s="332" t="s">
        <v>711</v>
      </c>
      <c r="D84" s="333"/>
      <c r="E84" s="334"/>
      <c r="F84" s="334"/>
      <c r="G84" s="334" t="s">
        <v>511</v>
      </c>
      <c r="H84" s="334" t="s">
        <v>546</v>
      </c>
      <c r="I84" s="334" t="s">
        <v>392</v>
      </c>
      <c r="J84" s="334"/>
      <c r="K84" s="335" t="s">
        <v>364</v>
      </c>
      <c r="L84" s="297">
        <f>ROWS(L85:L94)</f>
        <v>10</v>
      </c>
      <c r="M84" s="298"/>
      <c r="N84" s="299"/>
      <c r="O84" s="299"/>
      <c r="P84" s="299"/>
      <c r="Q84" s="299"/>
      <c r="R84" s="299"/>
      <c r="S84" s="299"/>
      <c r="T84" s="299"/>
      <c r="U84" s="299"/>
      <c r="V84" s="299"/>
    </row>
    <row r="85" spans="1:23" ht="15">
      <c r="A85" s="368">
        <v>1</v>
      </c>
      <c r="B85" s="411" t="s">
        <v>5</v>
      </c>
      <c r="C85" s="1599"/>
      <c r="D85" s="372"/>
      <c r="E85" s="412">
        <v>0.2</v>
      </c>
      <c r="F85" s="412"/>
      <c r="G85" s="413"/>
      <c r="H85" s="414">
        <f>IF(K4="NA",0,K4)</f>
        <v>0</v>
      </c>
      <c r="I85" s="415">
        <v>0.5</v>
      </c>
      <c r="J85" s="416">
        <f t="shared" ref="J85:J94" si="0">E85*H85</f>
        <v>0</v>
      </c>
      <c r="K85" s="348">
        <f>H85</f>
        <v>0</v>
      </c>
      <c r="L85" s="302"/>
      <c r="M85" s="1422" t="s">
        <v>378</v>
      </c>
      <c r="N85" s="302"/>
      <c r="O85" s="302"/>
      <c r="P85" s="302"/>
      <c r="Q85" s="302"/>
      <c r="R85" s="302"/>
      <c r="S85" s="302"/>
      <c r="T85" s="302"/>
      <c r="U85" s="302"/>
      <c r="V85" s="302"/>
      <c r="W85" s="1423"/>
    </row>
    <row r="86" spans="1:23" ht="15">
      <c r="A86" s="368">
        <v>2</v>
      </c>
      <c r="B86" s="417" t="s">
        <v>509</v>
      </c>
      <c r="C86" s="1599"/>
      <c r="D86" s="375"/>
      <c r="E86" s="418">
        <v>0.1</v>
      </c>
      <c r="F86" s="418"/>
      <c r="G86" s="419"/>
      <c r="H86" s="420">
        <f>K17</f>
        <v>0</v>
      </c>
      <c r="I86" s="421">
        <v>0.5</v>
      </c>
      <c r="J86" s="422">
        <f t="shared" si="0"/>
        <v>0</v>
      </c>
      <c r="K86" s="358">
        <f t="shared" ref="K86:K94" si="1">H86</f>
        <v>0</v>
      </c>
      <c r="L86" s="302"/>
      <c r="M86" s="302"/>
      <c r="N86" s="302"/>
      <c r="O86" s="302"/>
      <c r="P86" s="302"/>
      <c r="Q86" s="302"/>
      <c r="R86" s="302"/>
      <c r="S86" s="302"/>
      <c r="T86" s="302"/>
      <c r="U86" s="302"/>
      <c r="V86" s="302"/>
    </row>
    <row r="87" spans="1:23" ht="15">
      <c r="A87" s="368">
        <v>3</v>
      </c>
      <c r="B87" s="417" t="s">
        <v>6</v>
      </c>
      <c r="C87" s="1599"/>
      <c r="D87" s="390"/>
      <c r="E87" s="418">
        <v>0.15</v>
      </c>
      <c r="F87" s="418"/>
      <c r="G87" s="419"/>
      <c r="H87" s="420">
        <f>K25</f>
        <v>0</v>
      </c>
      <c r="I87" s="421">
        <v>0.5</v>
      </c>
      <c r="J87" s="422">
        <f t="shared" si="0"/>
        <v>0</v>
      </c>
      <c r="K87" s="358">
        <f t="shared" si="1"/>
        <v>0</v>
      </c>
      <c r="L87" s="302"/>
      <c r="M87" s="302"/>
      <c r="N87" s="302"/>
      <c r="O87" s="302"/>
      <c r="P87" s="302"/>
      <c r="Q87" s="302"/>
      <c r="R87" s="302"/>
      <c r="S87" s="302"/>
      <c r="T87" s="302"/>
      <c r="U87" s="302"/>
      <c r="V87" s="302"/>
    </row>
    <row r="88" spans="1:23" ht="15">
      <c r="A88" s="368">
        <v>4</v>
      </c>
      <c r="B88" s="417" t="s">
        <v>7</v>
      </c>
      <c r="C88" s="1599"/>
      <c r="D88" s="375"/>
      <c r="E88" s="418">
        <v>0.1</v>
      </c>
      <c r="F88" s="418"/>
      <c r="G88" s="419"/>
      <c r="H88" s="420">
        <f>K43</f>
        <v>0</v>
      </c>
      <c r="I88" s="421">
        <v>0.5</v>
      </c>
      <c r="J88" s="422">
        <f t="shared" si="0"/>
        <v>0</v>
      </c>
      <c r="K88" s="358">
        <f t="shared" si="1"/>
        <v>0</v>
      </c>
      <c r="L88" s="302"/>
      <c r="M88" s="302"/>
      <c r="N88" s="302"/>
      <c r="O88" s="302"/>
      <c r="P88" s="302"/>
      <c r="Q88" s="302"/>
      <c r="R88" s="302"/>
      <c r="S88" s="302"/>
      <c r="T88" s="302"/>
      <c r="U88" s="302"/>
      <c r="V88" s="302"/>
    </row>
    <row r="89" spans="1:23" ht="15">
      <c r="A89" s="368">
        <v>5</v>
      </c>
      <c r="B89" s="417" t="s">
        <v>8</v>
      </c>
      <c r="C89" s="1599"/>
      <c r="D89" s="390"/>
      <c r="E89" s="418">
        <v>0.05</v>
      </c>
      <c r="F89" s="418"/>
      <c r="G89" s="419"/>
      <c r="H89" s="420">
        <f>K48</f>
        <v>0</v>
      </c>
      <c r="I89" s="421">
        <v>0.5</v>
      </c>
      <c r="J89" s="422">
        <f t="shared" si="0"/>
        <v>0</v>
      </c>
      <c r="K89" s="358">
        <f t="shared" si="1"/>
        <v>0</v>
      </c>
      <c r="L89" s="302"/>
      <c r="M89" s="302"/>
      <c r="N89" s="302"/>
      <c r="O89" s="302"/>
      <c r="P89" s="302"/>
      <c r="Q89" s="302"/>
      <c r="R89" s="302"/>
      <c r="S89" s="302"/>
      <c r="T89" s="302"/>
      <c r="U89" s="302"/>
      <c r="V89" s="302"/>
    </row>
    <row r="90" spans="1:23" ht="15">
      <c r="A90" s="368">
        <v>6</v>
      </c>
      <c r="B90" s="417" t="s">
        <v>9</v>
      </c>
      <c r="C90" s="1599"/>
      <c r="D90" s="375"/>
      <c r="E90" s="418">
        <v>7.4999999999999997E-2</v>
      </c>
      <c r="F90" s="418"/>
      <c r="G90" s="419"/>
      <c r="H90" s="420">
        <f>K54</f>
        <v>0</v>
      </c>
      <c r="I90" s="421">
        <v>0.5</v>
      </c>
      <c r="J90" s="422">
        <f t="shared" si="0"/>
        <v>0</v>
      </c>
      <c r="K90" s="358">
        <f t="shared" si="1"/>
        <v>0</v>
      </c>
      <c r="L90" s="302"/>
      <c r="M90" s="302"/>
      <c r="N90" s="302"/>
      <c r="O90" s="302"/>
      <c r="P90" s="302"/>
      <c r="Q90" s="302"/>
      <c r="R90" s="302"/>
      <c r="S90" s="302"/>
      <c r="T90" s="302"/>
      <c r="U90" s="302"/>
      <c r="V90" s="302"/>
    </row>
    <row r="91" spans="1:23" ht="15">
      <c r="A91" s="368">
        <v>7</v>
      </c>
      <c r="B91" s="417" t="s">
        <v>10</v>
      </c>
      <c r="C91" s="1599"/>
      <c r="D91" s="375"/>
      <c r="E91" s="418">
        <v>0.1</v>
      </c>
      <c r="F91" s="418"/>
      <c r="G91" s="419"/>
      <c r="H91" s="420">
        <f>K59</f>
        <v>0</v>
      </c>
      <c r="I91" s="421">
        <v>0.5</v>
      </c>
      <c r="J91" s="422">
        <f t="shared" si="0"/>
        <v>0</v>
      </c>
      <c r="K91" s="358">
        <f t="shared" si="1"/>
        <v>0</v>
      </c>
      <c r="L91" s="302"/>
      <c r="M91" s="302"/>
      <c r="N91" s="302"/>
      <c r="O91" s="302"/>
      <c r="P91" s="302"/>
      <c r="Q91" s="302"/>
      <c r="R91" s="302"/>
      <c r="S91" s="302"/>
      <c r="T91" s="302"/>
      <c r="U91" s="302"/>
      <c r="V91" s="302"/>
    </row>
    <row r="92" spans="1:23" ht="15">
      <c r="A92" s="368">
        <v>8</v>
      </c>
      <c r="B92" s="417" t="s">
        <v>12</v>
      </c>
      <c r="C92" s="1599"/>
      <c r="D92" s="375"/>
      <c r="E92" s="418">
        <v>0.05</v>
      </c>
      <c r="F92" s="418"/>
      <c r="G92" s="419"/>
      <c r="H92" s="420">
        <f>K65</f>
        <v>0</v>
      </c>
      <c r="I92" s="421">
        <v>0.5</v>
      </c>
      <c r="J92" s="422">
        <f t="shared" si="0"/>
        <v>0</v>
      </c>
      <c r="K92" s="358">
        <f t="shared" si="1"/>
        <v>0</v>
      </c>
      <c r="L92" s="302"/>
      <c r="M92" s="302"/>
      <c r="N92" s="302"/>
      <c r="O92" s="302"/>
      <c r="P92" s="302"/>
      <c r="Q92" s="302"/>
      <c r="R92" s="302"/>
      <c r="S92" s="302"/>
      <c r="T92" s="302"/>
      <c r="U92" s="302"/>
      <c r="V92" s="302"/>
    </row>
    <row r="93" spans="1:23" ht="15">
      <c r="A93" s="368">
        <v>9</v>
      </c>
      <c r="B93" s="417" t="s">
        <v>13</v>
      </c>
      <c r="C93" s="1599"/>
      <c r="D93" s="375"/>
      <c r="E93" s="418">
        <v>7.4999999999999997E-2</v>
      </c>
      <c r="F93" s="418"/>
      <c r="G93" s="419"/>
      <c r="H93" s="420">
        <f>K69</f>
        <v>0</v>
      </c>
      <c r="I93" s="421">
        <v>0.5</v>
      </c>
      <c r="J93" s="422">
        <f t="shared" si="0"/>
        <v>0</v>
      </c>
      <c r="K93" s="358">
        <f t="shared" si="1"/>
        <v>0</v>
      </c>
      <c r="L93" s="302"/>
      <c r="M93" s="302"/>
      <c r="N93" s="302"/>
      <c r="O93" s="302"/>
      <c r="P93" s="302"/>
      <c r="Q93" s="302"/>
      <c r="R93" s="302"/>
      <c r="S93" s="302"/>
      <c r="T93" s="302"/>
      <c r="U93" s="302"/>
      <c r="V93" s="302"/>
    </row>
    <row r="94" spans="1:23" ht="15">
      <c r="A94" s="423">
        <v>10</v>
      </c>
      <c r="B94" s="424" t="s">
        <v>19</v>
      </c>
      <c r="C94" s="1599"/>
      <c r="D94" s="425"/>
      <c r="E94" s="426">
        <v>0.1</v>
      </c>
      <c r="F94" s="426"/>
      <c r="G94" s="427"/>
      <c r="H94" s="428">
        <f>K76</f>
        <v>0</v>
      </c>
      <c r="I94" s="429">
        <v>0.5</v>
      </c>
      <c r="J94" s="430">
        <f t="shared" si="0"/>
        <v>0</v>
      </c>
      <c r="K94" s="348">
        <f t="shared" si="1"/>
        <v>0</v>
      </c>
      <c r="L94" s="327"/>
      <c r="M94" s="327"/>
      <c r="N94" s="327"/>
      <c r="O94" s="327"/>
      <c r="P94" s="327"/>
      <c r="Q94" s="327"/>
      <c r="R94" s="327"/>
      <c r="S94" s="327"/>
      <c r="T94" s="327"/>
      <c r="U94" s="327"/>
      <c r="V94" s="327"/>
    </row>
    <row r="95" spans="1:23" ht="15.95" customHeight="1">
      <c r="A95" s="364"/>
      <c r="B95" s="331" t="s">
        <v>589</v>
      </c>
      <c r="C95" s="332"/>
      <c r="D95" s="333"/>
      <c r="E95" s="334" t="s">
        <v>384</v>
      </c>
      <c r="F95" s="334"/>
      <c r="G95" s="334">
        <f>E15</f>
        <v>0</v>
      </c>
      <c r="H95" s="334"/>
      <c r="I95" s="334">
        <v>0.5</v>
      </c>
      <c r="J95" s="334" t="s">
        <v>364</v>
      </c>
      <c r="K95" s="335">
        <f>SUM(J85:J94)</f>
        <v>0</v>
      </c>
      <c r="L95" s="297"/>
      <c r="M95" s="298" t="s">
        <v>379</v>
      </c>
      <c r="N95" s="299"/>
      <c r="O95" s="299"/>
      <c r="P95" s="299"/>
      <c r="Q95" s="299"/>
      <c r="R95" s="299"/>
      <c r="S95" s="299"/>
      <c r="T95" s="299"/>
      <c r="U95" s="299"/>
      <c r="V95" s="299"/>
    </row>
    <row r="96" spans="1:23" ht="12" customHeight="1">
      <c r="B96" s="315" t="s">
        <v>590</v>
      </c>
      <c r="K96" s="318" t="s">
        <v>550</v>
      </c>
    </row>
    <row r="97" spans="1:22" ht="15">
      <c r="E97" s="329"/>
    </row>
    <row r="98" spans="1:22" ht="15">
      <c r="C98" s="1449" t="str">
        <f>'0.1 RESUMO'!I105</f>
        <v xml:space="preserve">Número máximo de questões a responder neste diagnóstico = </v>
      </c>
      <c r="E98" s="329"/>
      <c r="K98" s="1376">
        <f>'0.1 RESUMO'!J105</f>
        <v>906</v>
      </c>
    </row>
    <row r="99" spans="1:22" ht="15">
      <c r="B99" s="1450" t="str">
        <f>'0.1 RESUMO'!C106</f>
        <v>(Contabiliza o número de  questões dos espaços em que se introduziu a área respetiva)</v>
      </c>
      <c r="C99" s="1451" t="str">
        <f>'0.1 RESUMO'!I106</f>
        <v xml:space="preserve">Número de questões em função dos espaços avaliados = </v>
      </c>
      <c r="D99" s="1452"/>
      <c r="E99" s="1453"/>
      <c r="F99" s="1452"/>
      <c r="G99" s="1452"/>
      <c r="H99" s="1452"/>
      <c r="I99" s="1452"/>
      <c r="J99" s="1452"/>
      <c r="K99" s="1454">
        <f>'0.1 RESUMO'!J106</f>
        <v>375</v>
      </c>
    </row>
    <row r="100" spans="1:22" s="1378" customFormat="1" ht="12" customHeight="1">
      <c r="A100" s="367"/>
      <c r="B100" s="1377"/>
      <c r="C100" s="1455" t="str">
        <f>'0.1 RESUMO'!I107</f>
        <v xml:space="preserve">Número de questões respondidas = </v>
      </c>
      <c r="D100" s="1383"/>
      <c r="E100" s="1383"/>
      <c r="F100" s="1383"/>
      <c r="G100" s="1383"/>
      <c r="H100" s="1383"/>
      <c r="I100" s="1383"/>
      <c r="J100" s="1383"/>
      <c r="K100" s="1456">
        <f>'0.1 RESUMO'!J107</f>
        <v>0</v>
      </c>
      <c r="L100" s="1379"/>
      <c r="M100" s="1379"/>
      <c r="N100" s="1379"/>
      <c r="O100" s="1379"/>
      <c r="P100" s="1379"/>
      <c r="Q100" s="1379"/>
      <c r="R100" s="1379"/>
      <c r="S100" s="1379"/>
      <c r="T100" s="1379"/>
      <c r="U100" s="1379"/>
      <c r="V100" s="1379"/>
    </row>
    <row r="101" spans="1:22" s="1378" customFormat="1" ht="12" customHeight="1">
      <c r="A101" s="367"/>
      <c r="B101" s="1392"/>
      <c r="C101" s="1455" t="str">
        <f>'0.1 RESUMO'!I108</f>
        <v>%  Preenchimento =</v>
      </c>
      <c r="D101" s="1383"/>
      <c r="E101" s="1383"/>
      <c r="F101" s="1383"/>
      <c r="G101" s="1383"/>
      <c r="H101" s="1383"/>
      <c r="I101" s="1383"/>
      <c r="J101" s="1383"/>
      <c r="K101" s="1457">
        <f>'0.1 RESUMO'!J108</f>
        <v>0</v>
      </c>
      <c r="L101" s="1379"/>
      <c r="M101" s="1379"/>
      <c r="N101" s="1379"/>
      <c r="O101" s="1379"/>
      <c r="P101" s="1379"/>
      <c r="Q101" s="1379"/>
      <c r="R101" s="1379"/>
      <c r="S101" s="1379"/>
      <c r="T101" s="1379"/>
      <c r="U101" s="1379"/>
      <c r="V101" s="1379"/>
    </row>
    <row r="102" spans="1:22" s="1378" customFormat="1" ht="12" customHeight="1">
      <c r="A102" s="367"/>
      <c r="B102" s="1392"/>
      <c r="C102" s="1379"/>
      <c r="D102" s="1379"/>
      <c r="E102" s="1382"/>
      <c r="F102" s="1382"/>
      <c r="G102" s="1382"/>
      <c r="H102" s="1379"/>
      <c r="I102" s="1379"/>
      <c r="J102" s="1379"/>
      <c r="K102" s="1380"/>
      <c r="L102" s="1379"/>
      <c r="M102" s="1379"/>
      <c r="N102" s="1379"/>
      <c r="O102" s="1379"/>
      <c r="P102" s="1379"/>
      <c r="Q102" s="1379"/>
      <c r="R102" s="1379"/>
      <c r="S102" s="1379"/>
      <c r="T102" s="1379"/>
      <c r="U102" s="1379"/>
      <c r="V102" s="1379"/>
    </row>
    <row r="103" spans="1:22" s="1378" customFormat="1" ht="12" customHeight="1">
      <c r="A103" s="367"/>
      <c r="B103" s="1392"/>
      <c r="C103" s="1458" t="s">
        <v>674</v>
      </c>
      <c r="D103" s="1379"/>
      <c r="E103" s="1379"/>
      <c r="F103" s="1379"/>
      <c r="G103" s="1379"/>
      <c r="H103" s="1379"/>
      <c r="I103" s="1379"/>
      <c r="J103" s="1379"/>
      <c r="K103" s="1459">
        <f>L1</f>
        <v>65</v>
      </c>
      <c r="L103" s="1379"/>
      <c r="M103" s="1379"/>
      <c r="N103" s="1379"/>
      <c r="O103" s="1379"/>
      <c r="P103" s="1379"/>
      <c r="Q103" s="1379"/>
      <c r="R103" s="1379"/>
      <c r="S103" s="1379"/>
      <c r="T103" s="1379"/>
      <c r="U103" s="1379"/>
      <c r="V103" s="1379"/>
    </row>
    <row r="104" spans="1:22" s="1378" customFormat="1" ht="12" customHeight="1">
      <c r="A104" s="367"/>
      <c r="B104" s="1392"/>
      <c r="C104" s="1458" t="s">
        <v>675</v>
      </c>
      <c r="D104" s="1379"/>
      <c r="E104" s="1379"/>
      <c r="F104" s="1379"/>
      <c r="G104" s="1379"/>
      <c r="H104" s="1379"/>
      <c r="I104" s="1379"/>
      <c r="J104" s="1379"/>
      <c r="K104" s="1459">
        <f>COUNTA(C5:C14,C18:C21,C26:C32,C35:C41,C44:C46,C49:C52,C55:C57,C60:C63,C66:C67,C70:C74,C77:C82,C85:C94)</f>
        <v>0</v>
      </c>
      <c r="L104" s="1379"/>
      <c r="M104" s="1379"/>
      <c r="N104" s="1379"/>
      <c r="O104" s="1379"/>
      <c r="P104" s="1379"/>
      <c r="Q104" s="1379"/>
      <c r="R104" s="1379"/>
      <c r="S104" s="1379"/>
      <c r="T104" s="1379"/>
      <c r="U104" s="1379"/>
      <c r="V104" s="1379"/>
    </row>
    <row r="105" spans="1:22" s="1378" customFormat="1" ht="12" customHeight="1">
      <c r="A105" s="367"/>
      <c r="B105" s="1392"/>
      <c r="C105" s="1458" t="s">
        <v>676</v>
      </c>
      <c r="D105" s="1379"/>
      <c r="E105" s="1379"/>
      <c r="F105" s="1379"/>
      <c r="G105" s="1379"/>
      <c r="H105" s="1379"/>
      <c r="I105" s="1379"/>
      <c r="J105" s="1379"/>
      <c r="K105" s="1460">
        <f>K104/K103</f>
        <v>0</v>
      </c>
      <c r="L105" s="1379"/>
      <c r="M105" s="1379"/>
      <c r="N105" s="1379"/>
      <c r="O105" s="1379"/>
      <c r="P105" s="1379"/>
      <c r="Q105" s="1379"/>
      <c r="R105" s="1379"/>
      <c r="S105" s="1379"/>
      <c r="T105" s="1379"/>
      <c r="U105" s="1379"/>
      <c r="V105" s="1379"/>
    </row>
    <row r="106" spans="1:22" ht="12" customHeight="1"/>
  </sheetData>
  <sheetProtection algorithmName="SHA-512" hashValue="+O1ar4ncJ3Y4rNwSbpnSIDm/3iT4w52mHx1WeTbaCG4rp9xCJmp5NUiyy11J7raRc2DaC7y/4A1vxJKyvTNlMw==" saltValue="AUMI7ij5VLkS3ODA+6jc5Q==" spinCount="100000" sheet="1" selectLockedCells="1"/>
  <phoneticPr fontId="7" type="noConversion"/>
  <conditionalFormatting sqref="G6:G14 G26:G32 G35:G41">
    <cfRule type="cellIs" dxfId="2" priority="7" operator="greaterThan">
      <formula>$F6</formula>
    </cfRule>
  </conditionalFormatting>
  <conditionalFormatting sqref="G26:G32 G35:G41">
    <cfRule type="cellIs" dxfId="1" priority="5" operator="greaterThan">
      <formula>$G26</formula>
    </cfRule>
  </conditionalFormatting>
  <conditionalFormatting sqref="H30">
    <cfRule type="cellIs" dxfId="0" priority="8" operator="equal">
      <formula>"""NA"""</formula>
    </cfRule>
  </conditionalFormatting>
  <dataValidations xWindow="789" yWindow="317" count="4">
    <dataValidation type="whole" showInputMessage="1" showErrorMessage="1" errorTitle="ATENÇÃO" error="Apenas valores inteiros em m2. O valor não pode ser superior à àrea visitável" prompt="Preencher com o valor da ÁREA ACESSÍVEL em m2 sem casas décimais_x000a_O Valor desta àrea NÃO PODE SER SUPERIOR ao da área Visitável" sqref="G6:G14 G35:G41 G26:G33" xr:uid="{00000000-0002-0000-1A00-000000000000}">
      <formula1>0</formula1>
      <formula2>F6</formula2>
    </dataValidation>
    <dataValidation type="whole" allowBlank="1" showInputMessage="1" showErrorMessage="1" errorTitle="ATENÇÃO" error="Apenas valores inteiros em m2" prompt="Preencher com o valor da ÁREA VISITÁVEL, em m2, sem casas décimais" sqref="F35:F41 F6:F14 F26:F33" xr:uid="{00000000-0002-0000-1A00-000001000000}">
      <formula1>0</formula1>
      <formula2>10000</formula2>
    </dataValidation>
    <dataValidation allowBlank="1" showInputMessage="1" showErrorMessage="1" prompt="Indicar para cada tema uma sugestão de melhoria da acessibilidade" sqref="C66 C60 C55" xr:uid="{00000000-0002-0000-1A00-000002000000}"/>
    <dataValidation allowBlank="1" showInputMessage="1" showErrorMessage="1" promptTitle="SUGESTÕES DE MELHORIA" prompt="Indicar para cada tema uma sugestão de melhoria da acessibilidade" sqref="C5 C18 C26 C35 C44 C50" xr:uid="{00000000-0002-0000-1A00-000003000000}"/>
  </dataValidations>
  <pageMargins left="0.98" right="0.94" top="1.77" bottom="0.94" header="0.35" footer="0.39"/>
  <pageSetup paperSize="9" scale="78" fitToWidth="0" fitToHeight="0" orientation="portrait" horizontalDpi="300" verticalDpi="300"/>
  <headerFooter>
    <oddHeader>&amp;L&amp;"Calibri,Normal"&amp;9
Diagnóstico de Acessibilidade  
&amp;F
&amp;C&amp;"System Font,Normal"&amp;10&amp;K000000&amp;G</oddHeader>
    <oddFooter>&amp;L&amp;"Calibri,Normal"&amp;7MMP 2024&amp;C&amp;"Calibri (corpo),Normal"&amp;7&amp;K000000&amp;A    
&amp;R&amp;"Calibri (corpo),Normal"&amp;7&amp;K000000&amp;P / &amp;N</oddFooter>
  </headerFooter>
  <rowBreaks count="1" manualBreakCount="1">
    <brk id="50" max="10" man="1"/>
  </rowBreaks>
  <drawing r:id="rId1"/>
  <legacy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lha24"/>
  <dimension ref="A1:K95"/>
  <sheetViews>
    <sheetView zoomScale="150" zoomScaleNormal="150" workbookViewId="0">
      <selection activeCell="D13" sqref="D13"/>
    </sheetView>
  </sheetViews>
  <sheetFormatPr defaultColWidth="0" defaultRowHeight="12.75" zeroHeight="1"/>
  <cols>
    <col min="1" max="1" width="3.69921875" style="1503" customWidth="1"/>
    <col min="2" max="2" width="7.8984375" style="1503" customWidth="1"/>
    <col min="3" max="7" width="8.59765625" style="1503" customWidth="1"/>
    <col min="8" max="8" width="7.3984375" style="1503" customWidth="1"/>
    <col min="9" max="9" width="8.59765625" style="1503" customWidth="1"/>
    <col min="10" max="16384" width="8.69921875" style="1503" hidden="1"/>
  </cols>
  <sheetData>
    <row r="1" spans="1:9">
      <c r="A1" s="1374"/>
      <c r="B1" s="1374"/>
      <c r="C1" s="1374"/>
      <c r="D1" s="1374"/>
      <c r="E1" s="1374"/>
      <c r="F1" s="1374"/>
      <c r="G1" s="1374"/>
      <c r="H1" s="1374"/>
      <c r="I1" s="1504"/>
    </row>
    <row r="2" spans="1:9">
      <c r="A2" s="1504"/>
      <c r="B2" s="1504" t="s">
        <v>680</v>
      </c>
      <c r="C2" s="1374"/>
      <c r="D2" s="1374"/>
      <c r="E2" s="1374"/>
      <c r="F2" s="1374"/>
      <c r="G2" s="1374"/>
      <c r="H2" s="1374"/>
      <c r="I2" s="1504"/>
    </row>
    <row r="3" spans="1:9">
      <c r="A3" s="1374"/>
      <c r="B3" s="1374"/>
      <c r="C3" s="1374"/>
      <c r="D3" s="1374"/>
      <c r="E3" s="1374"/>
      <c r="F3" s="1374"/>
      <c r="G3" s="1374"/>
      <c r="H3" s="1374"/>
      <c r="I3" s="1504"/>
    </row>
    <row r="4" spans="1:9">
      <c r="A4" s="365" t="s">
        <v>53</v>
      </c>
      <c r="B4" s="1629" t="s">
        <v>681</v>
      </c>
      <c r="C4" s="1629"/>
      <c r="D4" s="1503" t="s">
        <v>944</v>
      </c>
      <c r="E4" s="1503" t="s">
        <v>817</v>
      </c>
      <c r="F4" s="1503" t="s">
        <v>818</v>
      </c>
      <c r="G4" s="1503" t="s">
        <v>819</v>
      </c>
      <c r="H4" s="1503" t="s">
        <v>821</v>
      </c>
      <c r="I4" s="1374" t="s">
        <v>822</v>
      </c>
    </row>
    <row r="5" spans="1:9">
      <c r="A5" s="365" t="s">
        <v>54</v>
      </c>
      <c r="B5" s="1630" t="s">
        <v>55</v>
      </c>
      <c r="C5" s="1630"/>
      <c r="D5" s="1506"/>
      <c r="E5" s="1506"/>
      <c r="F5" s="1506"/>
      <c r="G5" s="1506"/>
      <c r="H5" s="1506"/>
      <c r="I5" s="1503">
        <f t="shared" ref="I5:I14" si="0">SUM(E5:H5)</f>
        <v>0</v>
      </c>
    </row>
    <row r="6" spans="1:9">
      <c r="A6" s="365" t="s">
        <v>56</v>
      </c>
      <c r="B6" s="1630" t="s">
        <v>59</v>
      </c>
      <c r="C6" s="1630"/>
      <c r="D6" s="1506"/>
      <c r="E6" s="1506"/>
      <c r="F6" s="1506"/>
      <c r="G6" s="1506"/>
      <c r="H6" s="1506"/>
      <c r="I6" s="1503">
        <f t="shared" si="0"/>
        <v>0</v>
      </c>
    </row>
    <row r="7" spans="1:9">
      <c r="A7" s="365" t="s">
        <v>57</v>
      </c>
      <c r="B7" s="1630" t="s">
        <v>60</v>
      </c>
      <c r="C7" s="1630"/>
      <c r="D7" s="1506"/>
      <c r="E7" s="1506"/>
      <c r="F7" s="1506"/>
      <c r="G7" s="1506"/>
      <c r="H7" s="1506"/>
      <c r="I7" s="1503">
        <f t="shared" si="0"/>
        <v>0</v>
      </c>
    </row>
    <row r="8" spans="1:9">
      <c r="A8" s="365" t="s">
        <v>487</v>
      </c>
      <c r="B8" s="1630" t="s">
        <v>823</v>
      </c>
      <c r="C8" s="1630"/>
      <c r="D8" s="1506"/>
      <c r="E8" s="1506"/>
      <c r="F8" s="1506"/>
      <c r="G8" s="1506"/>
      <c r="H8" s="1506"/>
      <c r="I8" s="1503">
        <f t="shared" si="0"/>
        <v>0</v>
      </c>
    </row>
    <row r="9" spans="1:9">
      <c r="A9" s="365" t="s">
        <v>488</v>
      </c>
      <c r="B9" s="1630" t="s">
        <v>388</v>
      </c>
      <c r="C9" s="1630"/>
      <c r="D9" s="1506"/>
      <c r="E9" s="1506"/>
      <c r="F9" s="1506"/>
      <c r="G9" s="1506"/>
      <c r="H9" s="1506"/>
      <c r="I9" s="1503">
        <f t="shared" si="0"/>
        <v>0</v>
      </c>
    </row>
    <row r="10" spans="1:9">
      <c r="A10" s="365" t="s">
        <v>489</v>
      </c>
      <c r="B10" s="1630" t="s">
        <v>135</v>
      </c>
      <c r="C10" s="1630"/>
      <c r="D10" s="1506"/>
      <c r="E10" s="1506"/>
      <c r="F10" s="1506"/>
      <c r="G10" s="1506"/>
      <c r="H10" s="1506"/>
      <c r="I10" s="1503">
        <f t="shared" si="0"/>
        <v>0</v>
      </c>
    </row>
    <row r="11" spans="1:9">
      <c r="A11" s="365" t="s">
        <v>490</v>
      </c>
      <c r="B11" s="1630" t="s">
        <v>136</v>
      </c>
      <c r="C11" s="1630"/>
      <c r="D11" s="1506"/>
      <c r="E11" s="1506"/>
      <c r="F11" s="1506"/>
      <c r="G11" s="1506"/>
      <c r="H11" s="1506"/>
      <c r="I11" s="1503">
        <f t="shared" si="0"/>
        <v>0</v>
      </c>
    </row>
    <row r="12" spans="1:9">
      <c r="A12" s="365" t="s">
        <v>491</v>
      </c>
      <c r="B12" s="1630" t="s">
        <v>824</v>
      </c>
      <c r="C12" s="1630"/>
      <c r="D12" s="1506"/>
      <c r="E12" s="1506"/>
      <c r="F12" s="1506"/>
      <c r="G12" s="1506"/>
      <c r="H12" s="1506"/>
      <c r="I12" s="1503">
        <f t="shared" si="0"/>
        <v>0</v>
      </c>
    </row>
    <row r="13" spans="1:9">
      <c r="A13" s="365" t="s">
        <v>621</v>
      </c>
      <c r="B13" s="1502" t="s">
        <v>683</v>
      </c>
      <c r="C13" s="1484"/>
      <c r="D13" s="1506"/>
      <c r="E13" s="1506"/>
      <c r="F13" s="1506"/>
      <c r="G13" s="1506"/>
      <c r="H13" s="1506"/>
      <c r="I13" s="1503">
        <f t="shared" si="0"/>
        <v>0</v>
      </c>
    </row>
    <row r="14" spans="1:9">
      <c r="D14" s="1375"/>
      <c r="E14" s="1375"/>
      <c r="F14" s="1375"/>
      <c r="G14" s="1501"/>
      <c r="H14" s="1501"/>
      <c r="I14" s="1503">
        <f t="shared" si="0"/>
        <v>0</v>
      </c>
    </row>
    <row r="15" spans="1:9">
      <c r="A15" s="1503" t="s">
        <v>365</v>
      </c>
      <c r="B15" s="1502" t="s">
        <v>825</v>
      </c>
      <c r="C15" s="1502"/>
      <c r="D15" s="1506"/>
      <c r="E15" s="1506"/>
      <c r="F15" s="1506"/>
      <c r="G15" s="1506"/>
      <c r="H15" s="1506"/>
      <c r="I15" s="1503">
        <f>SUM(E15:H15)</f>
        <v>0</v>
      </c>
    </row>
    <row r="16" spans="1:9">
      <c r="A16" s="1503" t="s">
        <v>366</v>
      </c>
      <c r="B16" s="1502" t="s">
        <v>826</v>
      </c>
      <c r="C16" s="1502"/>
      <c r="D16" s="1506"/>
      <c r="E16" s="1506"/>
      <c r="F16" s="1506"/>
      <c r="G16" s="1506"/>
      <c r="H16" s="1506"/>
      <c r="I16" s="1503">
        <f>SUM(E16:H16)</f>
        <v>0</v>
      </c>
    </row>
    <row r="17" spans="1:11" s="1375" customFormat="1"/>
    <row r="18" spans="1:11" s="1375" customFormat="1"/>
    <row r="19" spans="1:11" s="1375" customFormat="1">
      <c r="J19" s="1484"/>
      <c r="K19" s="1484"/>
    </row>
    <row r="20" spans="1:11" s="1375" customFormat="1"/>
    <row r="21" spans="1:11" s="1375" customFormat="1"/>
    <row r="22" spans="1:11" s="1375" customFormat="1"/>
    <row r="23" spans="1:11" s="1375" customFormat="1"/>
    <row r="24" spans="1:11" s="1375" customFormat="1"/>
    <row r="25" spans="1:11" s="1375" customFormat="1" ht="15">
      <c r="A25" s="1505"/>
    </row>
    <row r="26" spans="1:11" s="1375" customFormat="1" ht="15">
      <c r="A26" s="1505"/>
    </row>
    <row r="27" spans="1:11" s="1375" customFormat="1" ht="15">
      <c r="A27" s="1505"/>
      <c r="B27" s="1492"/>
      <c r="C27" s="1492"/>
    </row>
    <row r="28" spans="1:11" s="1375" customFormat="1" ht="15">
      <c r="A28" s="1505"/>
      <c r="B28" s="1492"/>
      <c r="C28" s="1492"/>
    </row>
    <row r="29" spans="1:11" s="1375" customFormat="1" ht="15">
      <c r="A29" s="1505"/>
      <c r="B29" s="1492"/>
      <c r="C29" s="1492"/>
    </row>
    <row r="30" spans="1:11" s="1375" customFormat="1" ht="15">
      <c r="A30" s="1505"/>
      <c r="B30" s="1492"/>
    </row>
    <row r="31" spans="1:11" s="1375" customFormat="1" ht="15">
      <c r="A31" s="1505"/>
      <c r="B31" s="1492"/>
    </row>
    <row r="32" spans="1:11" s="1375" customFormat="1" ht="15">
      <c r="A32" s="1505"/>
      <c r="B32" s="1492"/>
    </row>
    <row r="33" spans="1:2" s="1375" customFormat="1" ht="15">
      <c r="A33" s="1505"/>
      <c r="B33" s="1492"/>
    </row>
    <row r="34" spans="1:2" s="1375" customFormat="1" ht="15">
      <c r="A34" s="1505"/>
      <c r="B34" s="1492"/>
    </row>
    <row r="35" spans="1:2" s="1375" customFormat="1" ht="15">
      <c r="A35" s="1505"/>
      <c r="B35" s="1492"/>
    </row>
    <row r="36" spans="1:2" s="1375" customFormat="1" ht="15">
      <c r="A36" s="1505"/>
    </row>
    <row r="37" spans="1:2" s="1375" customFormat="1" ht="15">
      <c r="A37" s="1505"/>
      <c r="B37" s="1492"/>
    </row>
    <row r="38" spans="1:2" s="1375" customFormat="1" ht="15">
      <c r="A38" s="1505"/>
    </row>
    <row r="39" spans="1:2" s="1375" customFormat="1" ht="15">
      <c r="A39" s="1505"/>
    </row>
    <row r="40" spans="1:2" s="1375" customFormat="1" ht="15">
      <c r="A40" s="1505"/>
    </row>
    <row r="41" spans="1:2" s="1375" customFormat="1" ht="15">
      <c r="A41" s="1505"/>
    </row>
    <row r="42" spans="1:2" s="1375" customFormat="1" ht="15">
      <c r="A42" s="1505"/>
    </row>
    <row r="43" spans="1:2" s="1375" customFormat="1" ht="15">
      <c r="A43" s="1505"/>
    </row>
    <row r="44" spans="1:2" s="1375" customFormat="1" ht="15">
      <c r="A44" s="1505"/>
    </row>
    <row r="45" spans="1:2" s="1375" customFormat="1" ht="15">
      <c r="A45" s="1505"/>
    </row>
    <row r="46" spans="1:2" s="1375" customFormat="1" ht="15">
      <c r="A46" s="1505"/>
    </row>
    <row r="47" spans="1:2" s="1375" customFormat="1" ht="15">
      <c r="A47" s="1505"/>
    </row>
    <row r="48" spans="1:2" s="1375" customFormat="1"/>
    <row r="49" s="1375" customFormat="1"/>
    <row r="50" s="1375" customFormat="1"/>
    <row r="51" s="1375" customFormat="1"/>
    <row r="52" s="1375" customFormat="1"/>
    <row r="53" s="1375" customFormat="1"/>
    <row r="54" s="1375" customFormat="1"/>
    <row r="55" s="1375" customFormat="1"/>
    <row r="56" s="1375" customFormat="1"/>
    <row r="57" s="1375" customFormat="1"/>
    <row r="58" s="1375" customFormat="1"/>
    <row r="59" s="1375" customFormat="1"/>
    <row r="60" s="1375" customFormat="1"/>
    <row r="61" s="1375" customFormat="1"/>
    <row r="62" s="1375" customFormat="1"/>
    <row r="63" s="1375" customFormat="1"/>
    <row r="64" s="1375" customFormat="1"/>
    <row r="65" s="1375" customFormat="1"/>
    <row r="66" s="1375" customFormat="1"/>
    <row r="67" s="1375" customFormat="1"/>
    <row r="68" s="1375" customFormat="1"/>
    <row r="69" s="1375" customFormat="1"/>
    <row r="70" s="1375" customFormat="1"/>
    <row r="71" s="1375" customFormat="1"/>
    <row r="72" s="1375" customFormat="1"/>
    <row r="73" s="1375" customFormat="1"/>
    <row r="74" s="1375" customFormat="1"/>
    <row r="75" s="1375" customFormat="1"/>
    <row r="76" s="1375" customFormat="1"/>
    <row r="77" s="1375" customFormat="1"/>
    <row r="78" s="1375" customFormat="1"/>
    <row r="79" s="1375" customFormat="1"/>
    <row r="80" s="1375" customFormat="1"/>
    <row r="81" s="1375" customFormat="1"/>
    <row r="82" s="1375" customFormat="1"/>
    <row r="83" s="1375" customFormat="1"/>
    <row r="84" s="1375" customFormat="1"/>
    <row r="85" s="1375" customFormat="1"/>
    <row r="86" s="1375" customFormat="1"/>
    <row r="87" s="1375" customFormat="1"/>
    <row r="88" s="1375" customFormat="1"/>
    <row r="89" s="1375" customFormat="1"/>
    <row r="90" s="1375" customFormat="1"/>
    <row r="91" s="1375" customFormat="1"/>
    <row r="92" s="1375" customFormat="1"/>
    <row r="93" s="1375" customFormat="1"/>
    <row r="94" s="1375" customFormat="1"/>
    <row r="95" s="1375" customFormat="1"/>
  </sheetData>
  <sheetProtection algorithmName="SHA-512" hashValue="Rejgfw6Iy26tnHuJ2vCJw30KjbMdcW2RtSiufLOi1DNkN0wvL1rtmyEKMz4LIBlsIkX9FSR8wEKACcfzUjp/Ww==" saltValue="WEpkACsfPgZ71sQucdh8yA==" spinCount="100000" sheet="1" formatCells="0" formatColumns="0" formatRows="0" insertColumns="0" insertRows="0" deleteRows="0" selectLockedCells="1"/>
  <mergeCells count="9">
    <mergeCell ref="B10:C10"/>
    <mergeCell ref="B11:C11"/>
    <mergeCell ref="B12:C12"/>
    <mergeCell ref="B4:C4"/>
    <mergeCell ref="B5:C5"/>
    <mergeCell ref="B6:C6"/>
    <mergeCell ref="B7:C7"/>
    <mergeCell ref="B8:C8"/>
    <mergeCell ref="B9:C9"/>
  </mergeCells>
  <phoneticPr fontId="7" type="noConversion"/>
  <pageMargins left="0.98" right="0.94" top="1.77" bottom="0.94" header="0.35" footer="0.39"/>
  <pageSetup paperSize="9" scale="78" fitToHeight="0" orientation="portrait" horizontalDpi="300" verticalDpi="300"/>
  <headerFooter>
    <oddHeader>&amp;L&amp;"Calibri,Normal"&amp;9
Diagnóstico de Acessibilidade  
&amp;F
&amp;C&amp;"System Font,Normal"&amp;10&amp;K000000&amp;G</oddHeader>
    <oddFooter>&amp;L&amp;"Calibri,Normal"&amp;7MMP 2024&amp;C&amp;"Calibri (corpo),Normal"&amp;7&amp;K000000&amp;A    
&amp;R&amp;"Calibri (corpo),Normal"&amp;7&amp;K000000&amp;P / &amp;N</oddFooter>
  </headerFooter>
  <colBreaks count="1" manualBreakCount="1">
    <brk id="16383" max="1048575" man="1"/>
  </colBreaks>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Folhas de Cálculo</vt:lpstr>
      </vt:variant>
      <vt:variant>
        <vt:i4>26</vt:i4>
      </vt:variant>
      <vt:variant>
        <vt:lpstr>Gráficos</vt:lpstr>
      </vt:variant>
      <vt:variant>
        <vt:i4>2</vt:i4>
      </vt:variant>
      <vt:variant>
        <vt:lpstr>Intervalos com Nome</vt:lpstr>
      </vt:variant>
      <vt:variant>
        <vt:i4>50</vt:i4>
      </vt:variant>
    </vt:vector>
  </HeadingPairs>
  <TitlesOfParts>
    <vt:vector size="78" baseType="lpstr">
      <vt:lpstr>0. INSTRUÇÕES </vt:lpstr>
      <vt:lpstr>0.01 GLOSSÁRIO</vt:lpstr>
      <vt:lpstr>0.02  IDENTIFICAÇÃO</vt:lpstr>
      <vt:lpstr>1.EDIFÍCIO 1.1. Acesso exterior</vt:lpstr>
      <vt:lpstr>1. EDIFÍCIO 1.2. Entrada</vt:lpstr>
      <vt:lpstr>1. EDIFÍCIO 1.3. Percurso</vt:lpstr>
      <vt:lpstr>1. EDIFÍCIO 1.4. Loja</vt:lpstr>
      <vt:lpstr>1. EDIFÍCIO 1.5. Auditório</vt:lpstr>
      <vt:lpstr>1. EDIFÍCIO 1.6. Jardim</vt:lpstr>
      <vt:lpstr>1. EDIFÍCIO 1.7. Cafetaria</vt:lpstr>
      <vt:lpstr>1. EDIFÍCIO 1.8. Biblioteca</vt:lpstr>
      <vt:lpstr>1. EDIFÍCIO 1.9. Sanitários</vt:lpstr>
      <vt:lpstr>1. EDIFÍCIO 1.10. SERVIÇOS</vt:lpstr>
      <vt:lpstr>2. LOCALIZAÇÃO</vt:lpstr>
      <vt:lpstr>3.1 EXPOSIÇÃO  1</vt:lpstr>
      <vt:lpstr>3.2 EXPOSIÇÃO 2</vt:lpstr>
      <vt:lpstr>4  COMUNICAÇÃO</vt:lpstr>
      <vt:lpstr>5  SEGURANÇA</vt:lpstr>
      <vt:lpstr>6  CONSULTORIA</vt:lpstr>
      <vt:lpstr>7  FORMAÇÃO</vt:lpstr>
      <vt:lpstr>8  EMPREGO</vt:lpstr>
      <vt:lpstr>9. AVALIAÇÃO</vt:lpstr>
      <vt:lpstr>10. GESTÃO</vt:lpstr>
      <vt:lpstr>0.1 RESUMO</vt:lpstr>
      <vt:lpstr>0.4 SUGESTÕES</vt:lpstr>
      <vt:lpstr>0.5 NOTAS</vt:lpstr>
      <vt:lpstr>0.2 GRÁFICO RESULTADOS </vt:lpstr>
      <vt:lpstr>0.3 GRÁFICO EDIFÍCIO</vt:lpstr>
      <vt:lpstr>'1. EDIFÍCIO 1.2. Entrada'!_ftn1</vt:lpstr>
      <vt:lpstr>'1. EDIFÍCIO 1.5. Auditório'!_ftn1</vt:lpstr>
      <vt:lpstr>'0. INSTRUÇÕES '!Área_de_Impressão</vt:lpstr>
      <vt:lpstr>'0.01 GLOSSÁRIO'!Área_de_Impressão</vt:lpstr>
      <vt:lpstr>'0.02  IDENTIFICAÇÃO'!Área_de_Impressão</vt:lpstr>
      <vt:lpstr>'0.1 RESUMO'!Área_de_Impressão</vt:lpstr>
      <vt:lpstr>'0.4 SUGESTÕES'!Área_de_Impressão</vt:lpstr>
      <vt:lpstr>'1. EDIFÍCIO 1.10. SERVIÇOS'!Área_de_Impressão</vt:lpstr>
      <vt:lpstr>'1. EDIFÍCIO 1.2. Entrada'!Área_de_Impressão</vt:lpstr>
      <vt:lpstr>'1. EDIFÍCIO 1.3. Percurso'!Área_de_Impressão</vt:lpstr>
      <vt:lpstr>'1. EDIFÍCIO 1.4. Loja'!Área_de_Impressão</vt:lpstr>
      <vt:lpstr>'1. EDIFÍCIO 1.5. Auditório'!Área_de_Impressão</vt:lpstr>
      <vt:lpstr>'1. EDIFÍCIO 1.6. Jardim'!Área_de_Impressão</vt:lpstr>
      <vt:lpstr>'1. EDIFÍCIO 1.7. Cafetaria'!Área_de_Impressão</vt:lpstr>
      <vt:lpstr>'1. EDIFÍCIO 1.8. Biblioteca'!Área_de_Impressão</vt:lpstr>
      <vt:lpstr>'1. EDIFÍCIO 1.9. Sanitários'!Área_de_Impressão</vt:lpstr>
      <vt:lpstr>'1.EDIFÍCIO 1.1. Acesso exterior'!Área_de_Impressão</vt:lpstr>
      <vt:lpstr>'10. GESTÃO'!Área_de_Impressão</vt:lpstr>
      <vt:lpstr>'2. LOCALIZAÇÃO'!Área_de_Impressão</vt:lpstr>
      <vt:lpstr>'3.1 EXPOSIÇÃO  1'!Área_de_Impressão</vt:lpstr>
      <vt:lpstr>'3.2 EXPOSIÇÃO 2'!Área_de_Impressão</vt:lpstr>
      <vt:lpstr>'5  SEGURANÇA'!Área_de_Impressão</vt:lpstr>
      <vt:lpstr>'6  CONSULTORIA'!Área_de_Impressão</vt:lpstr>
      <vt:lpstr>'7  FORMAÇÃO'!Área_de_Impressão</vt:lpstr>
      <vt:lpstr>'8  EMPREGO'!Área_de_Impressão</vt:lpstr>
      <vt:lpstr>'9. AVALIAÇÃO'!Área_de_Impressão</vt:lpstr>
      <vt:lpstr>'3.1 EXPOSIÇÃO  1'!Higlights</vt:lpstr>
      <vt:lpstr>'0. INSTRUÇÕES '!Títulos_de_Impressão</vt:lpstr>
      <vt:lpstr>'0.01 GLOSSÁRIO'!Títulos_de_Impressão</vt:lpstr>
      <vt:lpstr>'0.02  IDENTIFICAÇÃO'!Títulos_de_Impressão</vt:lpstr>
      <vt:lpstr>'0.1 RESUMO'!Títulos_de_Impressão</vt:lpstr>
      <vt:lpstr>'0.4 SUGESTÕES'!Títulos_de_Impressão</vt:lpstr>
      <vt:lpstr>'0.5 NOTAS'!Títulos_de_Impressão</vt:lpstr>
      <vt:lpstr>'1. EDIFÍCIO 1.10. SERVIÇOS'!Títulos_de_Impressão</vt:lpstr>
      <vt:lpstr>'1. EDIFÍCIO 1.2. Entrada'!Títulos_de_Impressão</vt:lpstr>
      <vt:lpstr>'1. EDIFÍCIO 1.3. Percurso'!Títulos_de_Impressão</vt:lpstr>
      <vt:lpstr>'1. EDIFÍCIO 1.4. Loja'!Títulos_de_Impressão</vt:lpstr>
      <vt:lpstr>'1. EDIFÍCIO 1.5. Auditório'!Títulos_de_Impressão</vt:lpstr>
      <vt:lpstr>'1. EDIFÍCIO 1.6. Jardim'!Títulos_de_Impressão</vt:lpstr>
      <vt:lpstr>'1. EDIFÍCIO 1.7. Cafetaria'!Títulos_de_Impressão</vt:lpstr>
      <vt:lpstr>'1. EDIFÍCIO 1.8. Biblioteca'!Títulos_de_Impressão</vt:lpstr>
      <vt:lpstr>'1. EDIFÍCIO 1.9. Sanitários'!Títulos_de_Impressão</vt:lpstr>
      <vt:lpstr>'1.EDIFÍCIO 1.1. Acesso exterior'!Títulos_de_Impressão</vt:lpstr>
      <vt:lpstr>'10. GESTÃO'!Títulos_de_Impressão</vt:lpstr>
      <vt:lpstr>'2. LOCALIZAÇÃO'!Títulos_de_Impressão</vt:lpstr>
      <vt:lpstr>'3.1 EXPOSIÇÃO  1'!Títulos_de_Impressão</vt:lpstr>
      <vt:lpstr>'3.2 EXPOSIÇÃO 2'!Títulos_de_Impressão</vt:lpstr>
      <vt:lpstr>'4  COMUNICAÇÃO'!Títulos_de_Impressão</vt:lpstr>
      <vt:lpstr>'7  FORMAÇÃO'!Títulos_de_Impressão</vt:lpstr>
      <vt:lpstr>'9. AVALIAÇÃO'!Títulos_de_Impressão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Diagnóstico Acessibilidades</dc:title>
  <dc:creator>João Herdade</dc:creator>
  <cp:lastModifiedBy>João Herdade</cp:lastModifiedBy>
  <cp:lastPrinted>2022-11-16T15:58:16Z</cp:lastPrinted>
  <dcterms:created xsi:type="dcterms:W3CDTF">2014-01-13T09:10:36Z</dcterms:created>
  <dcterms:modified xsi:type="dcterms:W3CDTF">2024-06-19T16:39:25Z</dcterms:modified>
</cp:coreProperties>
</file>